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srvnasal\w2k3backup\ECONOMICO FINANZIARIO\Settore BILANCIO\__BILANCIO_PREV\2022_01 prev\06_delibera\"/>
    </mc:Choice>
  </mc:AlternateContent>
  <xr:revisionPtr revIDLastSave="0" documentId="13_ncr:1_{64C121B6-B9D4-4D3B-A26D-2125A1D192EB}" xr6:coauthVersionLast="45" xr6:coauthVersionMax="45" xr10:uidLastSave="{00000000-0000-0000-0000-000000000000}"/>
  <bookViews>
    <workbookView xWindow="-60" yWindow="-60" windowWidth="28920" windowHeight="15660" tabRatio="500" xr2:uid="{00000000-000D-0000-FFFF-FFFF00000000}"/>
  </bookViews>
  <sheets>
    <sheet name="riepilogo" sheetId="1" r:id="rId1"/>
    <sheet name="Interventi strutturali" sheetId="2" r:id="rId2"/>
    <sheet name="INFORMATICA" sheetId="18" r:id="rId3"/>
    <sheet name="Strutt.Laboratorio" sheetId="4" r:id="rId4"/>
    <sheet name="Strutt. RAD. NTO" sheetId="5" r:id="rId5"/>
    <sheet name="Strtt. RAD. CA" sheetId="6" r:id="rId6"/>
    <sheet name="Strutt. Anat. Pat. " sheetId="7" r:id="rId7"/>
    <sheet name="Strutt. SIMT." sheetId="8" r:id="rId8"/>
    <sheet name="Distr. AL VAL CAS AC OV " sheetId="9" r:id="rId9"/>
    <sheet name="Distr. NO TO " sheetId="10" r:id="rId10"/>
    <sheet name="EMERGENZA " sheetId="11" r:id="rId11"/>
    <sheet name="CHIRURGICO " sheetId="12" r:id="rId12"/>
    <sheet name="MEDICO " sheetId="13" r:id="rId13"/>
    <sheet name="MAT.INFANTILE" sheetId="14" r:id="rId14"/>
    <sheet name="RIABILITAZIONE" sheetId="15" r:id="rId15"/>
    <sheet name="DIPENDENZE" sheetId="16" r:id="rId16"/>
    <sheet name="PREVENZIONE " sheetId="17" r:id="rId17"/>
  </sheets>
  <definedNames>
    <definedName name="_xlnm._FilterDatabase" localSheetId="1" hidden="1">'Interventi strutturali'!$A$1:$Z$184</definedName>
    <definedName name="_xlnm.Print_Area" localSheetId="1">'Interventi strutturali'!$A$1:$U$178</definedName>
    <definedName name="_xlnm.Print_Area" localSheetId="0">riepilogo!$A$1:$E$78</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5" i="18" l="1"/>
  <c r="C56" i="1" s="1"/>
  <c r="I45" i="8"/>
  <c r="I90" i="9"/>
  <c r="I39" i="10"/>
  <c r="I73" i="11"/>
  <c r="I77" i="12"/>
  <c r="I57" i="14"/>
  <c r="I25" i="15"/>
  <c r="I25" i="16"/>
  <c r="I24" i="17"/>
  <c r="I42" i="7"/>
  <c r="I51" i="6"/>
  <c r="I55" i="5"/>
  <c r="C78" i="1" l="1"/>
  <c r="C55" i="1" s="1"/>
  <c r="N144" i="13"/>
  <c r="I144" i="13"/>
  <c r="B72" i="1" s="1"/>
  <c r="N73" i="11"/>
  <c r="B68" i="1"/>
  <c r="B67" i="1"/>
  <c r="B64" i="1"/>
  <c r="P51" i="6"/>
  <c r="B63" i="1"/>
  <c r="P55" i="5"/>
  <c r="B62" i="1"/>
  <c r="I65" i="4"/>
  <c r="L44" i="2" l="1"/>
  <c r="B76" i="1"/>
  <c r="B75" i="1"/>
  <c r="B74" i="1"/>
  <c r="B73" i="1"/>
  <c r="B71" i="1"/>
  <c r="B70" i="1"/>
  <c r="B65" i="1"/>
  <c r="B61" i="1"/>
  <c r="E40" i="2" l="1"/>
  <c r="E44" i="2" s="1"/>
  <c r="E109" i="2"/>
  <c r="E113" i="2" s="1"/>
  <c r="F113" i="2"/>
  <c r="E108" i="2"/>
  <c r="K48" i="2"/>
  <c r="E48" i="2"/>
  <c r="K47" i="2"/>
  <c r="E47" i="2"/>
  <c r="K109" i="2" l="1"/>
  <c r="K40" i="2"/>
  <c r="K44" i="2" s="1"/>
  <c r="E21" i="2"/>
  <c r="K21" i="2"/>
  <c r="K12" i="2"/>
  <c r="K95" i="2"/>
  <c r="K68" i="2" l="1"/>
  <c r="G68" i="2"/>
  <c r="F128" i="2"/>
  <c r="K91" i="2"/>
  <c r="G91" i="2"/>
  <c r="F91" i="2"/>
  <c r="E91" i="2"/>
  <c r="K56" i="2"/>
  <c r="E31" i="1"/>
  <c r="D31" i="1"/>
  <c r="F36" i="2"/>
  <c r="G36" i="2" s="1"/>
  <c r="G35" i="2"/>
  <c r="K26" i="2"/>
  <c r="G26" i="2"/>
  <c r="F26" i="2"/>
  <c r="F53" i="2"/>
  <c r="K112" i="2"/>
  <c r="G110" i="2"/>
  <c r="K113" i="2"/>
  <c r="G109" i="2"/>
  <c r="K52" i="2"/>
  <c r="G52" i="2"/>
  <c r="K51" i="2"/>
  <c r="G51" i="2"/>
  <c r="K49" i="2"/>
  <c r="G49" i="2"/>
  <c r="G48" i="2"/>
  <c r="F44" i="2" l="1"/>
  <c r="G42" i="2"/>
  <c r="B78" i="1" l="1"/>
  <c r="E165" i="2" l="1"/>
  <c r="E26" i="1"/>
  <c r="G21" i="2"/>
  <c r="N176" i="2" l="1"/>
  <c r="M176" i="2"/>
  <c r="F173" i="2"/>
  <c r="F172" i="2"/>
  <c r="F171" i="2"/>
  <c r="F170" i="2"/>
  <c r="F169" i="2"/>
  <c r="F168" i="2"/>
  <c r="F167" i="2"/>
  <c r="F166" i="2"/>
  <c r="F165" i="2"/>
  <c r="F164" i="2"/>
  <c r="F163" i="2"/>
  <c r="E159" i="2"/>
  <c r="F159" i="2" s="1"/>
  <c r="E157" i="2"/>
  <c r="F157" i="2" s="1"/>
  <c r="E156" i="2"/>
  <c r="F155" i="2"/>
  <c r="F154" i="2"/>
  <c r="F153" i="2"/>
  <c r="J148" i="2"/>
  <c r="J147" i="2"/>
  <c r="P146" i="2"/>
  <c r="K146" i="2"/>
  <c r="G146" i="2"/>
  <c r="F146" i="2"/>
  <c r="E146" i="2"/>
  <c r="L144" i="2"/>
  <c r="E45" i="1" s="1"/>
  <c r="K144" i="2"/>
  <c r="D45" i="1" s="1"/>
  <c r="E144" i="2"/>
  <c r="F141" i="2"/>
  <c r="G141" i="2" s="1"/>
  <c r="F138" i="2"/>
  <c r="F136" i="2"/>
  <c r="G134" i="2"/>
  <c r="N133" i="2"/>
  <c r="M133" i="2"/>
  <c r="L133" i="2"/>
  <c r="E44" i="1" s="1"/>
  <c r="K133" i="2"/>
  <c r="D44" i="1" s="1"/>
  <c r="E133" i="2"/>
  <c r="B44" i="1" s="1"/>
  <c r="F131" i="2"/>
  <c r="G131" i="2" s="1"/>
  <c r="R128" i="2"/>
  <c r="Q128" i="2"/>
  <c r="P128" i="2"/>
  <c r="O128" i="2"/>
  <c r="N128" i="2"/>
  <c r="M128" i="2"/>
  <c r="L128" i="2"/>
  <c r="E43" i="1" s="1"/>
  <c r="K128" i="2"/>
  <c r="D43" i="1" s="1"/>
  <c r="E128" i="2"/>
  <c r="B43" i="1" s="1"/>
  <c r="Q113" i="2"/>
  <c r="P113" i="2"/>
  <c r="N113" i="2"/>
  <c r="M113" i="2"/>
  <c r="D42" i="1"/>
  <c r="J113" i="2"/>
  <c r="I113" i="2"/>
  <c r="H113" i="2"/>
  <c r="B42" i="1"/>
  <c r="G112" i="2"/>
  <c r="G111" i="2"/>
  <c r="G113" i="2" s="1"/>
  <c r="Q108" i="2"/>
  <c r="P108" i="2"/>
  <c r="O108" i="2"/>
  <c r="N108" i="2"/>
  <c r="M108" i="2"/>
  <c r="L107" i="2"/>
  <c r="L108" i="2" s="1"/>
  <c r="E41" i="1" s="1"/>
  <c r="K102" i="2"/>
  <c r="K101" i="2"/>
  <c r="G95" i="2"/>
  <c r="G94" i="2"/>
  <c r="B41" i="1"/>
  <c r="K92" i="2"/>
  <c r="R91" i="2"/>
  <c r="Q91" i="2"/>
  <c r="P91" i="2"/>
  <c r="O91" i="2"/>
  <c r="N91" i="2"/>
  <c r="M91" i="2"/>
  <c r="L91" i="2"/>
  <c r="E40" i="1" s="1"/>
  <c r="D40" i="1"/>
  <c r="C40" i="1"/>
  <c r="P73" i="2"/>
  <c r="N73" i="2"/>
  <c r="M73" i="2"/>
  <c r="J73" i="2"/>
  <c r="I73" i="2"/>
  <c r="H73" i="2"/>
  <c r="E73" i="2"/>
  <c r="B36" i="1" s="1"/>
  <c r="K70" i="2"/>
  <c r="K73" i="2" s="1"/>
  <c r="D36" i="1" s="1"/>
  <c r="F67" i="2"/>
  <c r="F73" i="2" s="1"/>
  <c r="C36" i="1" s="1"/>
  <c r="R66" i="2"/>
  <c r="Q66" i="2"/>
  <c r="P66" i="2"/>
  <c r="O66" i="2"/>
  <c r="N66" i="2"/>
  <c r="M66" i="2"/>
  <c r="K66" i="2"/>
  <c r="J66" i="2"/>
  <c r="G66" i="2"/>
  <c r="F66" i="2"/>
  <c r="C35" i="1" s="1"/>
  <c r="E66" i="2"/>
  <c r="B35" i="1" s="1"/>
  <c r="R62" i="2"/>
  <c r="Q62" i="2"/>
  <c r="P62" i="2"/>
  <c r="O62" i="2"/>
  <c r="N62" i="2"/>
  <c r="M62" i="2"/>
  <c r="K62" i="2"/>
  <c r="D34" i="1" s="1"/>
  <c r="E62" i="2"/>
  <c r="F58" i="2"/>
  <c r="G58" i="2" s="1"/>
  <c r="G62" i="2" s="1"/>
  <c r="P53" i="2"/>
  <c r="N53" i="2"/>
  <c r="N150" i="2" s="1"/>
  <c r="M53" i="2"/>
  <c r="E53" i="2"/>
  <c r="K53" i="2"/>
  <c r="D33" i="1" s="1"/>
  <c r="G50" i="2"/>
  <c r="L46" i="2"/>
  <c r="E32" i="1" s="1"/>
  <c r="K46" i="2"/>
  <c r="J46" i="2"/>
  <c r="I46" i="2"/>
  <c r="H46" i="2"/>
  <c r="F46" i="2"/>
  <c r="E46" i="2"/>
  <c r="G45" i="2"/>
  <c r="G46" i="2" s="1"/>
  <c r="J33" i="2"/>
  <c r="E33" i="2"/>
  <c r="J31" i="2"/>
  <c r="E31" i="2"/>
  <c r="B16" i="1" s="1"/>
  <c r="M30" i="2"/>
  <c r="E29" i="2"/>
  <c r="B12" i="1" s="1"/>
  <c r="J28" i="2"/>
  <c r="J27" i="2"/>
  <c r="E26" i="2"/>
  <c r="B11" i="1" s="1"/>
  <c r="J22" i="2"/>
  <c r="R21" i="2"/>
  <c r="Q21" i="2"/>
  <c r="P21" i="2"/>
  <c r="O21" i="2"/>
  <c r="N21" i="2"/>
  <c r="M21" i="2"/>
  <c r="L21" i="2"/>
  <c r="E25" i="1" s="1"/>
  <c r="D25" i="1"/>
  <c r="J21" i="2"/>
  <c r="J26" i="2" s="1"/>
  <c r="I21" i="2"/>
  <c r="H21" i="2"/>
  <c r="F21" i="2"/>
  <c r="C25" i="1" s="1"/>
  <c r="B25" i="1"/>
  <c r="R16" i="2"/>
  <c r="Q16" i="2"/>
  <c r="P16" i="2"/>
  <c r="O16" i="2"/>
  <c r="N16" i="2"/>
  <c r="M16" i="2"/>
  <c r="L16" i="2"/>
  <c r="K16" i="2"/>
  <c r="I16" i="2"/>
  <c r="H16" i="2"/>
  <c r="G16" i="2"/>
  <c r="F16" i="2"/>
  <c r="E16" i="2"/>
  <c r="B10" i="1" s="1"/>
  <c r="J15" i="2"/>
  <c r="J14" i="2"/>
  <c r="J13" i="2"/>
  <c r="P12" i="2"/>
  <c r="N12" i="2"/>
  <c r="M12" i="2"/>
  <c r="F12" i="2"/>
  <c r="C24" i="1" s="1"/>
  <c r="E12" i="2"/>
  <c r="E10" i="2"/>
  <c r="B13" i="1" s="1"/>
  <c r="J9" i="2"/>
  <c r="J8" i="2"/>
  <c r="R7" i="2"/>
  <c r="Q7" i="2"/>
  <c r="P7" i="2"/>
  <c r="O7" i="2"/>
  <c r="N7" i="2"/>
  <c r="M7" i="2"/>
  <c r="L7" i="2"/>
  <c r="E23" i="1" s="1"/>
  <c r="K7" i="2"/>
  <c r="D23" i="1" s="1"/>
  <c r="J7" i="2"/>
  <c r="I7" i="2"/>
  <c r="H7" i="2"/>
  <c r="G7" i="2"/>
  <c r="F7" i="2"/>
  <c r="C23" i="1" s="1"/>
  <c r="E7" i="2"/>
  <c r="B23" i="1" s="1"/>
  <c r="R5" i="2"/>
  <c r="Q5" i="2"/>
  <c r="P5" i="2"/>
  <c r="O5" i="2"/>
  <c r="N5" i="2"/>
  <c r="M5" i="2"/>
  <c r="L5" i="2"/>
  <c r="K5" i="2"/>
  <c r="I5" i="2"/>
  <c r="H5" i="2"/>
  <c r="G5" i="2"/>
  <c r="F5" i="2"/>
  <c r="E5" i="2"/>
  <c r="B9" i="1" s="1"/>
  <c r="J4" i="2"/>
  <c r="J3" i="2"/>
  <c r="J2" i="2"/>
  <c r="C48" i="1"/>
  <c r="B48" i="1"/>
  <c r="E46" i="1"/>
  <c r="D46" i="1"/>
  <c r="C46" i="1"/>
  <c r="B46" i="1"/>
  <c r="E42" i="1"/>
  <c r="B40" i="1"/>
  <c r="D35" i="1"/>
  <c r="B34" i="1"/>
  <c r="E33" i="1"/>
  <c r="B33" i="1"/>
  <c r="D32" i="1"/>
  <c r="C32" i="1"/>
  <c r="B32" i="1"/>
  <c r="E28" i="1"/>
  <c r="D28" i="1"/>
  <c r="C28" i="1"/>
  <c r="E27" i="1"/>
  <c r="D27" i="1"/>
  <c r="C27" i="1"/>
  <c r="B27" i="1"/>
  <c r="E24" i="1"/>
  <c r="D24" i="1"/>
  <c r="B24" i="1"/>
  <c r="B20" i="1"/>
  <c r="B19" i="1"/>
  <c r="B6" i="1"/>
  <c r="B5" i="1"/>
  <c r="Q150" i="2" l="1"/>
  <c r="M150" i="2"/>
  <c r="M178" i="2" s="1"/>
  <c r="O150" i="2"/>
  <c r="P150" i="2"/>
  <c r="D38" i="1"/>
  <c r="E47" i="1"/>
  <c r="E176" i="2"/>
  <c r="C43" i="1"/>
  <c r="F133" i="2"/>
  <c r="C44" i="1" s="1"/>
  <c r="F156" i="2"/>
  <c r="F176" i="2" s="1"/>
  <c r="C52" i="1" s="1"/>
  <c r="J5" i="2"/>
  <c r="H150" i="2"/>
  <c r="J150" i="2"/>
  <c r="J29" i="2"/>
  <c r="G67" i="2"/>
  <c r="G73" i="2" s="1"/>
  <c r="G114" i="2"/>
  <c r="G128" i="2" s="1"/>
  <c r="G138" i="2"/>
  <c r="N178" i="2"/>
  <c r="B7" i="1"/>
  <c r="B14" i="1"/>
  <c r="B21" i="1"/>
  <c r="B29" i="1"/>
  <c r="D29" i="1"/>
  <c r="I150" i="2"/>
  <c r="J10" i="2"/>
  <c r="J16" i="2"/>
  <c r="E150" i="2"/>
  <c r="C33" i="1"/>
  <c r="L66" i="2"/>
  <c r="E35" i="1" s="1"/>
  <c r="G108" i="2"/>
  <c r="K108" i="2"/>
  <c r="D41" i="1" s="1"/>
  <c r="D47" i="1" s="1"/>
  <c r="F144" i="2"/>
  <c r="C45" i="1" s="1"/>
  <c r="B45" i="1" s="1"/>
  <c r="B47" i="1" s="1"/>
  <c r="C29" i="1"/>
  <c r="E29" i="1"/>
  <c r="G28" i="1"/>
  <c r="L73" i="2"/>
  <c r="E36" i="1" s="1"/>
  <c r="F62" i="2"/>
  <c r="C34" i="1" s="1"/>
  <c r="F108" i="2"/>
  <c r="C41" i="1" s="1"/>
  <c r="G133" i="2"/>
  <c r="G47" i="2"/>
  <c r="G53" i="2" s="1"/>
  <c r="G136" i="2"/>
  <c r="G144" i="2" s="1"/>
  <c r="D50" i="1" l="1"/>
  <c r="E178" i="2"/>
  <c r="G150" i="2"/>
  <c r="K150" i="2"/>
  <c r="L62" i="2"/>
  <c r="E34" i="1" l="1"/>
  <c r="E38" i="1" s="1"/>
  <c r="E50" i="1" s="1"/>
  <c r="L150" i="2"/>
  <c r="F150" i="2"/>
  <c r="F178" i="2" s="1"/>
  <c r="C42" i="1"/>
  <c r="C47" i="1" s="1"/>
  <c r="G34" i="2"/>
  <c r="B31" i="1"/>
  <c r="B38" i="1" s="1"/>
  <c r="B50" i="1" s="1"/>
  <c r="G44" i="2" l="1"/>
  <c r="C31" i="1"/>
  <c r="C38" i="1" s="1"/>
  <c r="C50" i="1" s="1"/>
  <c r="C58" i="1" l="1"/>
  <c r="C54" i="1"/>
</calcChain>
</file>

<file path=xl/sharedStrings.xml><?xml version="1.0" encoding="utf-8"?>
<sst xmlns="http://schemas.openxmlformats.org/spreadsheetml/2006/main" count="4812" uniqueCount="1210">
  <si>
    <t xml:space="preserve">TOTALE INVESTIMENTI </t>
  </si>
  <si>
    <t>Anno 2022</t>
  </si>
  <si>
    <t>Anno 2023</t>
  </si>
  <si>
    <t>Anno 2024</t>
  </si>
  <si>
    <t>DGR 2-3900 del 08/09/2016</t>
  </si>
  <si>
    <t xml:space="preserve">Ambito Acqui Terme </t>
  </si>
  <si>
    <t xml:space="preserve">Ambito Novi Ligure </t>
  </si>
  <si>
    <t>DGR 7-1492 12/06/2020</t>
  </si>
  <si>
    <t xml:space="preserve">Ambito Ovada </t>
  </si>
  <si>
    <t>Ambito Tortona</t>
  </si>
  <si>
    <t xml:space="preserve">Ambito Casale Monferrato </t>
  </si>
  <si>
    <t>DGR 31-8859 del 29/04/2019</t>
  </si>
  <si>
    <t xml:space="preserve">Ambito Tortona </t>
  </si>
  <si>
    <t xml:space="preserve">CESSIONE IMMOBILI </t>
  </si>
  <si>
    <r>
      <rPr>
        <sz val="11"/>
        <rFont val="Calibri"/>
        <family val="2"/>
        <charset val="1"/>
      </rPr>
      <t>Ambito Ovada (</t>
    </r>
    <r>
      <rPr>
        <sz val="10"/>
        <rFont val="Calibri"/>
        <family val="2"/>
        <charset val="1"/>
      </rPr>
      <t>DD Piemonte 210 del 21.3.19 / delib. 611 del 16.9.2019 )</t>
    </r>
  </si>
  <si>
    <t xml:space="preserve">Moncalvo </t>
  </si>
  <si>
    <t xml:space="preserve">Cascina Abele </t>
  </si>
  <si>
    <t>INTERVENTI DI RIORGANIZZAZIONE AZIENDALE</t>
  </si>
  <si>
    <t>Ambito Acqui Terme</t>
  </si>
  <si>
    <t>Ambito Ovada</t>
  </si>
  <si>
    <t>Ambito Valenza</t>
  </si>
  <si>
    <t xml:space="preserve">SICUREZZA ANTINCENDIO </t>
  </si>
  <si>
    <t xml:space="preserve">Ambito Alessandria </t>
  </si>
  <si>
    <t>Ambito Casale Monferrato</t>
  </si>
  <si>
    <t xml:space="preserve">SICUREZZA STRUTTURE E IMPIANTI </t>
  </si>
  <si>
    <t xml:space="preserve">INTERVENTI DATORI DI LAVORO </t>
  </si>
  <si>
    <t xml:space="preserve">TOTALE </t>
  </si>
  <si>
    <t>Interventi contrattualizzati</t>
  </si>
  <si>
    <t>Attrezzature Elettromedicali - sostituzioni e nuove acquisizioni (*)</t>
  </si>
  <si>
    <t>Totale investimenti da acquisire con contributi in conto esercizio</t>
  </si>
  <si>
    <t>Sede</t>
  </si>
  <si>
    <t>Struttura</t>
  </si>
  <si>
    <t>tipologia intervento</t>
  </si>
  <si>
    <t>Titolo</t>
  </si>
  <si>
    <t>Importi lordi (Iva ed oneri compresi)</t>
  </si>
  <si>
    <t>anno 2022</t>
  </si>
  <si>
    <t>di cui storno contributo c_esercizio</t>
  </si>
  <si>
    <t>di cui finanziamento vincolato /Regionale</t>
  </si>
  <si>
    <t>atto di riferimento</t>
  </si>
  <si>
    <t>di cui altre forme di finanziamento</t>
  </si>
  <si>
    <t>anno 2023</t>
  </si>
  <si>
    <t>anno 2024</t>
  </si>
  <si>
    <t>di cui finanziamento specifico</t>
  </si>
  <si>
    <t>alienazioni patrimoniali</t>
  </si>
  <si>
    <t>anno 2021</t>
  </si>
  <si>
    <t>note</t>
  </si>
  <si>
    <t>Acqui Terme</t>
  </si>
  <si>
    <t xml:space="preserve">Ospedale Mons. Giovanni Galliano </t>
  </si>
  <si>
    <t>Pronto Soccorso :Ampliamento struttura esistente, ridistribuzione interna finalizzati alla separazione aree e percorsi, attrezzature</t>
  </si>
  <si>
    <t xml:space="preserve">Terapia Intensiva e Terapia Semintensiva - Ristrutturazione (lavori ed attrezzature - adeguamento edile ed impiantistico per riconversione locali esistenti, adeguamento percorsi) </t>
  </si>
  <si>
    <t>DGR 2-3900 DEL 8/9/2016</t>
  </si>
  <si>
    <t>P.O. Acqui Terme – Realizzazione impianto EVAC - Utilizzo ribasso DGR 2-3900</t>
  </si>
  <si>
    <t>Interventi di riorganizzazione ospedaliera</t>
  </si>
  <si>
    <t>Casale Monferrato</t>
  </si>
  <si>
    <t>OSPEDALE S.SPIRITO</t>
  </si>
  <si>
    <t>Adeguamento normativo strutturale edile ed impiantistico per separazione aree e percorsi DEA e nuove attrezzature</t>
  </si>
  <si>
    <t xml:space="preserve">Terapia Intensiva e Terapia Semintensiva - Adeguamento impiantistico ripristini e nuove attrezzature. </t>
  </si>
  <si>
    <t>Progetto per l’incremento dell’attrattiva del Punto Nascite (TINTEGGIATURA)</t>
  </si>
  <si>
    <t>Prop. DT 1281/20 Interventi impiantistici (testaletto e TV) Cabrino &amp; Gusmano €. 14.263,52. Prop. DT 1556/20 DT 1504 aggiudicazione porte interne NVS La Valenzana €. 35.795,08</t>
  </si>
  <si>
    <t>Novi Ligure</t>
  </si>
  <si>
    <t>Ospedale San Giacomo</t>
  </si>
  <si>
    <t xml:space="preserve">DEA : Ampliamento struttura esistente e ridistribuzione interna finalizzati alla separazione aree e percorsi e nuove attrezzature </t>
  </si>
  <si>
    <t xml:space="preserve">Terapia Intensiva e Terapia Semintensiva - Adeguamento edile ed impiantistico, arredi ed attrezzature per ampliamneto posti letto </t>
  </si>
  <si>
    <t>P.O. Novi Ligure – Realizzazione impianto EVAC piano terra – Utilizzo ribasso DGR 2-3900</t>
  </si>
  <si>
    <t>Piano terra ex rianimazione, interventi edili ed impiantistici per realizzazione sala conferenze e annessi servizi</t>
  </si>
  <si>
    <t>Piano 5° parte: Ristrutturazione ed adeguamento normativo locali a disposizione da destinare a degenze/ambulatori e nuovo impianto raffrescamento intero piano</t>
  </si>
  <si>
    <t>Piano 2° SC Cardiologia: Incremento impianto trattamento aria emodinamica</t>
  </si>
  <si>
    <t xml:space="preserve">Nuova sala settoria </t>
  </si>
  <si>
    <t xml:space="preserve">Ovada </t>
  </si>
  <si>
    <t>Ospedale civile Ovada</t>
  </si>
  <si>
    <t xml:space="preserve">Pronto Soccorso : Ampliamento struttura esistente e ridistribuzione interna finalizzati alla separazione aree e percorsi e nuove attrezzature </t>
  </si>
  <si>
    <t>Tortona</t>
  </si>
  <si>
    <t>Ospedale S.Antonio e Margherita</t>
  </si>
  <si>
    <t>Adeguamento normativo strutturale edile ed impiantistico per separazione aree e percorsi pronto soccorso  e nuove attrezzature</t>
  </si>
  <si>
    <t xml:space="preserve">Riconversione ex UTIC per realizzazione nuovi posti letto Terapia Intensiva e Terapia Semintensiva e nuove attrezzature </t>
  </si>
  <si>
    <r>
      <rPr>
        <sz val="8"/>
        <rFont val="Arial"/>
        <family val="2"/>
        <charset val="1"/>
      </rPr>
      <t xml:space="preserve">P.O. di TORTONA "SS. Antonio e Margherita": Piano di riorganizzazione dei punti di erogazione (2° lotto): interventi strutturali ed impiantistici finalizzati alla creazione di un area di Riabilitazione al secondo piano. </t>
    </r>
    <r>
      <rPr>
        <sz val="8"/>
        <color rgb="FFFF0000"/>
        <rFont val="Arial"/>
        <family val="2"/>
        <charset val="1"/>
      </rPr>
      <t xml:space="preserve">NON COMPRESO NEL PIANO INVESTIMENTI FINANZIAMENTO A PARTE </t>
    </r>
  </si>
  <si>
    <t>DGR 31-8859/2019</t>
  </si>
  <si>
    <t>Valenza</t>
  </si>
  <si>
    <t>Struttura del Comune di Valenza</t>
  </si>
  <si>
    <r>
      <rPr>
        <sz val="8"/>
        <rFont val="Arial"/>
        <family val="2"/>
        <charset val="1"/>
      </rPr>
      <t xml:space="preserve">Realizzazione Casa della Salute </t>
    </r>
    <r>
      <rPr>
        <sz val="8"/>
        <color rgb="FFFF0000"/>
        <rFont val="Arial"/>
        <family val="2"/>
        <charset val="1"/>
      </rPr>
      <t>FINANZIAMENTO TRAMITE PARTENARIATO PUBBLICO PRIVATO PPP</t>
    </r>
  </si>
  <si>
    <t>Ospedale Mons. Giovanni Galliano</t>
  </si>
  <si>
    <t>sic/anticendio</t>
  </si>
  <si>
    <t>riproposto 2021</t>
  </si>
  <si>
    <t>Porte tagliafuoco locali tipo F TAC (filtro) e alcuni depositi di piano - 1° lotto</t>
  </si>
  <si>
    <t>Impianto EVAC a tutti i piani esclusi terra e 1° - 3 lotto (piano seminterrato)</t>
  </si>
  <si>
    <t>Reparti di degenza: intercettazione elettrica e impianto ventilazione ai piani - 1° lotto</t>
  </si>
  <si>
    <t>Adeguamento impianto gas medicali - 1° lotto</t>
  </si>
  <si>
    <t>Distretto via Alessandria</t>
  </si>
  <si>
    <t xml:space="preserve">Alessandria </t>
  </si>
  <si>
    <t>Poliambulatorio PATRIA</t>
  </si>
  <si>
    <t xml:space="preserve">Posa porte EI e realizzazione impianto naspo </t>
  </si>
  <si>
    <t xml:space="preserve">Realizzazione e integrazione impianti ai fini dell'adeguamento alla normativa antincendio ai sensi del D.M. 19/03/2015 </t>
  </si>
  <si>
    <t xml:space="preserve">Incarico progetto esecutivo ASIA PROGETTI DT 809 del 07/05/2021 €. 54.778,18 su 2021 </t>
  </si>
  <si>
    <t xml:space="preserve">Lavori di adeguamento normativo impianti d'allarme e antincendio dei locali adibiti a deposito al piano seminterrato Traumatologia del presidio ospedaliero </t>
  </si>
  <si>
    <t>Incarico progetto esecutivo Ing. GIACOBBE DT 1686 del 28/10/2021 €. 79.971,65 di cui €. 34.603,02 su 2021, €. 45.368,63 su 2022</t>
  </si>
  <si>
    <t>Fornitura porte REI per compartimentazione locali sporco/pulito e adibiti a  magazzino nei reparti</t>
  </si>
  <si>
    <t xml:space="preserve">Realizzazione e integrazione impianti ai fini dell'adeguamento alla normativa antincendio ai sensi del D.M. 19/03/2015, (Trasfusionale, Neurologia, Otorino, Amb. Cardiologia, Pronto Soccorso, Medicina Uomini)  </t>
  </si>
  <si>
    <t xml:space="preserve">Realizzazione nuovi spogliatoi centralizzati seminterrati Portineria e integrazione impianti ai fini dell'adeguamento alla normativa antincendio ai sensi del D.M. 19/03/2015 </t>
  </si>
  <si>
    <t xml:space="preserve">Sola progettazione </t>
  </si>
  <si>
    <t>Distretto Arquata</t>
  </si>
  <si>
    <t>Completamento illuminazione di sicurezza</t>
  </si>
  <si>
    <t>Porte tagliafuoco nei reparti di degenza (depositi e corridoio). PTF locali tipo F: TAC, RMN,</t>
  </si>
  <si>
    <t xml:space="preserve">Reparti di degenza: Intercettazione elettrica e imp. ventilazione ai piani </t>
  </si>
  <si>
    <t xml:space="preserve">Adeguamento impianto gas medicali - 1° lotto </t>
  </si>
  <si>
    <t>Distretto Novi Ligure</t>
  </si>
  <si>
    <t>RSA Serravalle</t>
  </si>
  <si>
    <t>Porte tagliafuoco e realizzazione nuovi impianti: rivelazione ed allarme, EVAC, illuminazione di sicurezza</t>
  </si>
  <si>
    <t>Ovada</t>
  </si>
  <si>
    <t>Completamento adeguamento antincendio (ascensore e zona filtro)</t>
  </si>
  <si>
    <t>Distretto Sanitario di via XXV Aprile</t>
  </si>
  <si>
    <t>Impianti x dispositivi comando manuale arresto ventilatori UTA e interruzione energia elettrica</t>
  </si>
  <si>
    <t>Adeguamento di compatibilità rete distribuzione gas medicali con sistema di compartimentazione antincendio e dispositivi di intercettazione manuale</t>
  </si>
  <si>
    <t>Completamento dell'adeguamento normativo dei magazzini di reparto</t>
  </si>
  <si>
    <t>prop. DT 990/20 aggiudicazione Gruppo La Rocca €.28.680,54 richiesti €40.000 anziché € 71.390</t>
  </si>
  <si>
    <t>Compartimentazione tac e risonanza in ottemperanza al Decreto Ministeriale 19/03/2015</t>
  </si>
  <si>
    <t xml:space="preserve">Gruppo pompe antincendio </t>
  </si>
  <si>
    <t xml:space="preserve">POLIAMBULATORIO CASTELNUOVO SCRIVIA </t>
  </si>
  <si>
    <t>Casa della Salute c/o ex Ospedale di Castelnuovo Scrivia Realizzazione impianto antincendio e compartimentazione</t>
  </si>
  <si>
    <r>
      <rPr>
        <sz val="8"/>
        <color rgb="FFFF0000"/>
        <rFont val="Arial"/>
        <family val="2"/>
        <charset val="1"/>
      </rPr>
      <t xml:space="preserve">Utile di esercizio anno 2016 dedicato a Case della Salute €.1.200.000,00 </t>
    </r>
    <r>
      <rPr>
        <b/>
        <sz val="8"/>
        <color rgb="FFFF0000"/>
        <rFont val="Arial"/>
        <family val="2"/>
        <charset val="1"/>
      </rPr>
      <t xml:space="preserve">UT17 </t>
    </r>
  </si>
  <si>
    <t xml:space="preserve">chiedere dott. FARA esiste ancora finanziamento Casa della Salute ? </t>
  </si>
  <si>
    <t>strutture/impianti</t>
  </si>
  <si>
    <t xml:space="preserve">Rifacimento parte copertura monoblocco lato sud ovest </t>
  </si>
  <si>
    <t>Rotonda piani terra e 1° : interventi strutturali con malte anti corrosive, ripristino sagome perimetro; asportazione e rifacimento di intonaco a rischio distacco magazzino dialisi pt e sbarco p1°; prove di carico alla copertura</t>
  </si>
  <si>
    <t>Lavori edili ed impiantistici per sostituzione celle frigorifere camere mortuarie, compresa fornitura e posa di nuove celle.</t>
  </si>
  <si>
    <t xml:space="preserve">Potenziamento centrale frigorifera monoblocco ospedale </t>
  </si>
  <si>
    <t>Interventi di manutenzione straordinaria impianti elevatori per ripristino funzionalità</t>
  </si>
  <si>
    <t>riproposto lotto anno 2022</t>
  </si>
  <si>
    <t>Realizzazione impianto raffrescamento locale trasformatori</t>
  </si>
  <si>
    <t>Intervento necessario - riproposto anno 2021</t>
  </si>
  <si>
    <t>Sistemazione aree esterne adibite a parcheggio</t>
  </si>
  <si>
    <t xml:space="preserve">Sostituzione UTA Dialisi </t>
  </si>
  <si>
    <t>Ampliamento ed adeguamento isola ecologica Ospedale a seguito segnalazione ufficio ecologia Comune Acqui 26.8.20 – rischio incremento tariffa</t>
  </si>
  <si>
    <t>R.S.A. Mons. Capra</t>
  </si>
  <si>
    <t xml:space="preserve">Interventi di manutenzione straordinaria porzione copertura </t>
  </si>
  <si>
    <t>Completamento sistemazione aree esterne, modifica viabilità interna e nuovo accesso - Delimitazione aree destinate a parcheggio utenti e dipendenti, rifacimento segnaletica orizzontale e verticale, isola ecologica. (2° lotto)</t>
  </si>
  <si>
    <t xml:space="preserve">Ala destra distretto interessata dalle fessurazioni (4 agosto 2020) – Verifica strutturale solette piani terra e primo e seguenti interventi di consolidamento </t>
  </si>
  <si>
    <t>Ripassatura della copertura e rifacimento colmi sopra servizi veterinari, sisp e consultorio</t>
  </si>
  <si>
    <t>Completamento implementazione climatizzazione ambulatori e uffici - Climatizzazione locale nuovo frigo farmaci</t>
  </si>
  <si>
    <t>Alessandria</t>
  </si>
  <si>
    <t>EX OSPEDALE PSICHIATRICO S. GIACOMO</t>
  </si>
  <si>
    <t xml:space="preserve">Sostituzione impianto di climatizzazione Palazzina Uffici presso ex Psichiatrico </t>
  </si>
  <si>
    <t xml:space="preserve">Rifacimento facciata pericolante verso Via Mazzini e ripassatura copertura </t>
  </si>
  <si>
    <t xml:space="preserve">URGENTE </t>
  </si>
  <si>
    <t>Rimozione coibentazione in amianto dalle tubazioni con successiva ricoibentazione delle stesse presso i padiglioni "A" "B" e "C"     LOTTO 1</t>
  </si>
  <si>
    <t>Prop DT 1167 Ditta Ecogestioni aggiudicazione lavori €. 98.893,62</t>
  </si>
  <si>
    <t xml:space="preserve">Ripristino facciata, sostituzione pluviali e rimozione perdite tetto ex Chiesa e sostituzione serramenti (LOTTO 1 : Tetti) </t>
  </si>
  <si>
    <t>URGENTE PROGETTO ANTICIPO COMPETENZA 2021</t>
  </si>
  <si>
    <t xml:space="preserve">Riparazione tetto mensa + facciata+serramenti      </t>
  </si>
  <si>
    <t xml:space="preserve">Impianto di condizionamento sala Chessa e sala multimediale </t>
  </si>
  <si>
    <t xml:space="preserve">Intervento urgente CON ACCISE GESTIONE CALORE </t>
  </si>
  <si>
    <t>Spostamento e sostituzione dei quadri elettrici posti nei locali seminterrati</t>
  </si>
  <si>
    <t>Adeguamento illuminotecnico degli uffici amministrativi del Uff. Protocollo , Controllo di Gestione, Igiene Pubblica, dipartimento di salute mentale.</t>
  </si>
  <si>
    <t>URGENTE CON MANUTENZIONE ELETTRICA</t>
  </si>
  <si>
    <t xml:space="preserve">Realizzazione di controparete  all'interno del servizio di medico competente con tinteggiatura dei locali </t>
  </si>
  <si>
    <t>URGENTE CON MANUTENZIONE EDILE</t>
  </si>
  <si>
    <t xml:space="preserve">Rifacimento copertura e realizzazione impianto ascensore presso  ex sede ARPA. LOTTO 1 TETTO , LOTTO 2 ASCENSORE </t>
  </si>
  <si>
    <t>Serramenti e infissi: manutenzione straordinaria e nuove realizzazioni per Epidemiologia e Veterinari + pavimentazione veterinari</t>
  </si>
  <si>
    <t>Rifacimento impianto illuminazione locali seminterrati e bonifica degli stessi.</t>
  </si>
  <si>
    <t>URGENTE</t>
  </si>
  <si>
    <t>Rifacimento imp. Illuminazione Serv.Veterinario e Epidemiologia</t>
  </si>
  <si>
    <t>Adeguamenti impianti elettrici, fonia e dati palazzina sede del Servizio Veterinario</t>
  </si>
  <si>
    <t>Poliambulatorio Patria</t>
  </si>
  <si>
    <t>Rifacimento tetto Servizio Farmaceutico e e sostituzione porziome di recinzione verso via Ardigò e realizzazione segnaletica interna LOTTO 1 Tetto e sistemazione parziale piazzale</t>
  </si>
  <si>
    <t>anticipato a 2020 in caso di disponibilità su alienazioni patrimoniali</t>
  </si>
  <si>
    <t xml:space="preserve">Asfaltatura percorsi danneggiati di viabilità esterna  2° LOTTO </t>
  </si>
  <si>
    <t xml:space="preserve">Alluvioni del 13.10.2014 e del 21.10.2019 - Regimazione delle acque meteoriche provenienti da terreni e strade circostanti gli edifici facenti parte del presidio ospedaliero - Spostamento collettore acque bianche provenienti da terreno di privati su via Valgelata – </t>
  </si>
  <si>
    <t>Alluvioni del 13.10.2014 e del 21.10.2019 - Quadri elettrici e UPS a servizio del blocco operatorio e dell'area ambulatori e laboratori, fornitura nuovi quadri e trasferimento linee dal piano interrato al piano terra</t>
  </si>
  <si>
    <t>riproposto 2021 - alluvione 2014 e alluvione 21.10.2019</t>
  </si>
  <si>
    <t xml:space="preserve">Tinteggiatura ambienti sanitari </t>
  </si>
  <si>
    <t xml:space="preserve">Fornitura e posa di zanzariere a tutte le finestre del piano 6° </t>
  </si>
  <si>
    <t xml:space="preserve">Fornitura e posa di nuovi serramenti esterni ammalorati (n°75 circa), uffici lato via Raggio </t>
  </si>
  <si>
    <t xml:space="preserve">Ambulatori pediatria piano terra - Modesti interventi edili ed impiantistici di adeguamento </t>
  </si>
  <si>
    <t>Sistemazione aree esterne adibite a parcheggio - Nuova segnaletica orizzontale, percorsi pedonali protetti</t>
  </si>
  <si>
    <t xml:space="preserve">Rimozione sottocopertura in amianto e rifacimento della copertura blocco uffici via Raggio (mq 950) </t>
  </si>
  <si>
    <t>Ripristino impermeabilizzazioni canali di gronda monoblocco degenze e rifacimento intonaci sottostanti</t>
  </si>
  <si>
    <t>Rifacimento impermeabilizzazione soletta di copertura del blocco operatorio e terrazzi piano 5°</t>
  </si>
  <si>
    <t>Poliambulatorio di via Papa Giovanni XXIII</t>
  </si>
  <si>
    <t xml:space="preserve">Asfaltatura cortile interno </t>
  </si>
  <si>
    <t>RSA di Serravalle Scrivia, via Giani</t>
  </si>
  <si>
    <t>Antiche mura a confine. Messa in sicurezza dei contrafforti di contenimento</t>
  </si>
  <si>
    <t>Rifacimento parte di pavimentazione ammalorata DH, sbarco ascensori p3° e reparti diversi e porticato esterno</t>
  </si>
  <si>
    <t>Sistemazione area esterna zona cucina adibita a parcheggio auto aziendali e delimitazione isola ecologica</t>
  </si>
  <si>
    <t xml:space="preserve">riproposto 2021 - Prot. ASL AL 49276 del 10.05.2018 </t>
  </si>
  <si>
    <t>Parco Villa Gabrieli</t>
  </si>
  <si>
    <t xml:space="preserve">Messa in sicurezza, monitoraggio, controllo della stabilità e successivo rifacimento di parte del muro perimetrale di contenimento, a confine tra la proprietà ASL e la pubblica via Carducci </t>
  </si>
  <si>
    <t>Distretto via XXV Aprile</t>
  </si>
  <si>
    <t>Sistemazione aree esterne adibite a parcheggio – adeguamento cancellate</t>
  </si>
  <si>
    <t>Laboratorio Analisi (2p) : rifacimento impianti elettrici</t>
  </si>
  <si>
    <t>Asfaltatura area pronto soccorso e percorsi area accesso principale/ambulatori</t>
  </si>
  <si>
    <t xml:space="preserve">di cui € 30.000 già aggiudicati con determina n. 1272, Prop DT 373/21 calcestruzzo €. 6.087,80. </t>
  </si>
  <si>
    <t xml:space="preserve">rifacimento facciata sx ingresso principale- blocco p.s day hospital oncologico, UFA </t>
  </si>
  <si>
    <t>nuova voce</t>
  </si>
  <si>
    <t>Rifacimento piccola  orditura e copertura in coppi previa posa di lastre tipo "tegolit" con sostituzione di  pluviali e posa di sistema di allontanamento piccioni zona Via Sada</t>
  </si>
  <si>
    <t>rifacimento quadri elettrici seminterrato con relative nuove alimentazioni e nuova distribuzione principale</t>
  </si>
  <si>
    <t xml:space="preserve">da progetto l'importto aumenta da € 93656,00 a 288.835,00 </t>
  </si>
  <si>
    <t xml:space="preserve">interventi migliorativi  su impianti elevatori </t>
  </si>
  <si>
    <t xml:space="preserve"> </t>
  </si>
  <si>
    <t>TORTONA GUM</t>
  </si>
  <si>
    <t xml:space="preserve">Rifacimento posa in opera zona GUM </t>
  </si>
  <si>
    <t xml:space="preserve">Fornitura e posa in opera UPS sala operatoria 1° blocco </t>
  </si>
  <si>
    <t>Rifacimento linee idriche ammalorate</t>
  </si>
  <si>
    <t>Rifacimento servizi igienici degenze</t>
  </si>
  <si>
    <t>OSPEDALE  ex Mauriziano</t>
  </si>
  <si>
    <t xml:space="preserve">Messa in sicurezza ringhiere e balconi (in sostituzione di quelli esistenti disancorati) e altri interventi edilizi. </t>
  </si>
  <si>
    <t xml:space="preserve">Ex Ospedale San Marco </t>
  </si>
  <si>
    <t xml:space="preserve">Restauro strutturale e risanamento dell'Ala Nord e del corpo centrale sul'antica porta urbana </t>
  </si>
  <si>
    <t xml:space="preserve">CESSIONI IMMOBLI </t>
  </si>
  <si>
    <t>Progetto approvato DG 569 del 03.08.2017, Aggiudicazione lavori DT 169 del 05/12/2017 Ditta C.S.G. Costruzioni di Chivasso</t>
  </si>
  <si>
    <t>Murisengo CASCINA ABELE</t>
  </si>
  <si>
    <t xml:space="preserve">Consolidamento muro sostegno Cascina Abele </t>
  </si>
  <si>
    <t xml:space="preserve">Interventi su richiesta datori di lavoro delegati </t>
  </si>
  <si>
    <t>interventi su richiesta datore di lavoro delegati</t>
  </si>
  <si>
    <t xml:space="preserve">CONTRATTUALIZZATI </t>
  </si>
  <si>
    <t xml:space="preserve">Casale </t>
  </si>
  <si>
    <t>Casale / Valenza</t>
  </si>
  <si>
    <t xml:space="preserve">Fornitura MATERIALE ELETTRICO </t>
  </si>
  <si>
    <t>Alessandria / Tortona</t>
  </si>
  <si>
    <t xml:space="preserve">Novi </t>
  </si>
  <si>
    <t>Novi / Acqui / Ovada</t>
  </si>
  <si>
    <t xml:space="preserve">Attrezzature ANTINCENDIO e PORTE TAGLIAFUOCO </t>
  </si>
  <si>
    <t>DT a contrarre Prop. 1272/2019 STIMA SULLA BASE DEL 2019</t>
  </si>
  <si>
    <t>FONDO INCENTIVANTE</t>
  </si>
  <si>
    <t xml:space="preserve">Interventi straordinari GAS MEDICALI </t>
  </si>
  <si>
    <t xml:space="preserve">Proroga per 10 mesi </t>
  </si>
  <si>
    <t xml:space="preserve">Interventi straordinari IMPIANTI ELEVATORI </t>
  </si>
  <si>
    <t>Manutenzione straordinaria EDILE CASALE /VALENZA</t>
  </si>
  <si>
    <t>Manutenzione straordinaria EDILE ALESSANDRIA TORTONA</t>
  </si>
  <si>
    <t>Interventi straordinari EDILE NOVI</t>
  </si>
  <si>
    <t>Acqui / Ovada</t>
  </si>
  <si>
    <t xml:space="preserve">Interventi straordinari EDILE ACQUI OVADA </t>
  </si>
  <si>
    <t xml:space="preserve">GESTIONE CALORE Interventi straordinari </t>
  </si>
  <si>
    <t>GESTIONE CALORE Nuova centrale frigorifera</t>
  </si>
  <si>
    <t>GESTIONE CALORE Nuova centrale termica EX MAURIZIANO</t>
  </si>
  <si>
    <t>GESTIONE CALORE Riqualificazione tecnologica</t>
  </si>
  <si>
    <t>Lìappalto scade a gennaio 2020</t>
  </si>
  <si>
    <t xml:space="preserve">Realizzazione nuova centrale di emergenza </t>
  </si>
  <si>
    <t>Palazzina uffici presso Distretto via Alessandria</t>
  </si>
  <si>
    <t>Ex Villa Mater (uffici) : Sostituzione quadri elettrici, adeguamento impianto elettrico e illuminazione emergenza – Adeguamento archivi e depositi al piano terra</t>
  </si>
  <si>
    <t xml:space="preserve">Ex Villa Mater (uffici) : Nuovo impianto climatizzazione </t>
  </si>
  <si>
    <t>LABORATORIO</t>
  </si>
  <si>
    <t>RADIOLOGIA NTO</t>
  </si>
  <si>
    <t>RADIOLOGIA CA</t>
  </si>
  <si>
    <t>ANATOMIA PATOLOGICA</t>
  </si>
  <si>
    <t>SIMT</t>
  </si>
  <si>
    <t>DISTRETTO AL VAL CAS AC OV</t>
  </si>
  <si>
    <t>DISTRETTO NO TO</t>
  </si>
  <si>
    <t>EMERGENZA</t>
  </si>
  <si>
    <t>CHIRURGICO</t>
  </si>
  <si>
    <t>MEDICO</t>
  </si>
  <si>
    <t>MAT. INFANTILE</t>
  </si>
  <si>
    <t>RIABILITAZIONE</t>
  </si>
  <si>
    <t>DIPENDENZE</t>
  </si>
  <si>
    <t>PREVENZIONE</t>
  </si>
  <si>
    <t>TOTALE</t>
  </si>
  <si>
    <t xml:space="preserve">Risistemazione per uso uffici locali piano primo, padiglione B </t>
  </si>
  <si>
    <t>ISTRUZIONI PER LA COMPILAZIONE</t>
  </si>
  <si>
    <t>COLONNA</t>
  </si>
  <si>
    <t>CONTENUTO</t>
  </si>
  <si>
    <t>A</t>
  </si>
  <si>
    <t xml:space="preserve">IDENTIFICATIVO </t>
  </si>
  <si>
    <t>B-C-D</t>
  </si>
  <si>
    <t>IDENTIFICAZIONE STRUTTURA RICHIEDENTE</t>
  </si>
  <si>
    <t>E</t>
  </si>
  <si>
    <t>DESCRIZIONE ATTREZZATURA</t>
  </si>
  <si>
    <t>F</t>
  </si>
  <si>
    <t>TIPOLOGIA: ATTREZZATURA SANITARIA</t>
  </si>
  <si>
    <t>G</t>
  </si>
  <si>
    <t>NUMERO ORDINE PRIORITA' : A CIASCUNA DELLE n RICHIESTE  DOVRA' ESSERE ASSEGNATO UN NUMERO D'ORDINE PROGRESSIVO, DA 1 (PER LA RICHIESTA CON MAGGIORE PRIORITA') A n (PER LA RICHIESTA CON PRIORITA' PIU' BASSA)</t>
  </si>
  <si>
    <t xml:space="preserve">H </t>
  </si>
  <si>
    <t>COSTO PRESUNTO - IMPONIBILE (IVA ESCLUSA)</t>
  </si>
  <si>
    <t>I-J-K-L</t>
  </si>
  <si>
    <t>DESCRIZIONE MOTIVAZIONE ACQUISTO</t>
  </si>
  <si>
    <t>I</t>
  </si>
  <si>
    <t>SE L'ACQUISTO E' RICHIESTO PER SOSTITUIRE/INTEGRARE  UNA ATTREZZATURA CHE NON PRESENTA I NECESSARI REQUISITI NORMATIVI APPORRE X NELLA CASELLA</t>
  </si>
  <si>
    <t>J</t>
  </si>
  <si>
    <t>SE L'ACQUISTO E' RICHIESTO PER SOSTITUIRE/INTEGRARE  UNA ATTREZZATURA FUNZIONANTE MA OBSOLESCENTE, APPORRE X NELLA CASELLA</t>
  </si>
  <si>
    <t>K</t>
  </si>
  <si>
    <t>SE L'ACQUISTO E' RICHIESTO PER SOSTITUIRE/INTEGRARE  UNA ATTREZZATURA NON PIU' FUNZIONATE , APPORRE X NELLA CASELLA</t>
  </si>
  <si>
    <t>L</t>
  </si>
  <si>
    <t>SE L'ACQUISTO E' RICHIESTO PER   UNA NUOVA ATTREZZATURA PER POTENZIAMENTO DEL SERVIZIO , APPORRE X NELLA CASELLA</t>
  </si>
  <si>
    <t>M</t>
  </si>
  <si>
    <t>SPAZIO PER ANNOTAZIONI</t>
  </si>
  <si>
    <t>Nr. ord.</t>
  </si>
  <si>
    <t>Dipartimento</t>
  </si>
  <si>
    <t>Presidio</t>
  </si>
  <si>
    <t>Reparto Servizio</t>
  </si>
  <si>
    <t>Descrizione ATTREZZATURA SANITARIA</t>
  </si>
  <si>
    <t>Tipologia</t>
  </si>
  <si>
    <t xml:space="preserve">Ordine Priorità </t>
  </si>
  <si>
    <t>Motivazione acquisto</t>
  </si>
  <si>
    <t xml:space="preserve">Note </t>
  </si>
  <si>
    <t>obbligo normativo</t>
  </si>
  <si>
    <t>obsolescenza</t>
  </si>
  <si>
    <t>fuori uso  - non funzionante</t>
  </si>
  <si>
    <t>Potenziamento</t>
  </si>
  <si>
    <t>Area diagnostica</t>
  </si>
  <si>
    <t>NOVI LIGURE</t>
  </si>
  <si>
    <t>Lab. Analisi</t>
  </si>
  <si>
    <t>n.2 Centrifuga da banco per provette capacità 84 provette (una già richiesta)</t>
  </si>
  <si>
    <t xml:space="preserve">attrezzatura sanitaria </t>
  </si>
  <si>
    <t>4.800 cd</t>
  </si>
  <si>
    <t>x</t>
  </si>
  <si>
    <t>n. 3 congelatori – 40 °C</t>
  </si>
  <si>
    <t>½</t>
  </si>
  <si>
    <t>3.500 cd</t>
  </si>
  <si>
    <t>n. 7 frigoriferi</t>
  </si>
  <si>
    <t>2.000 cd</t>
  </si>
  <si>
    <t>n. 5 poltroncine da scrivania</t>
  </si>
  <si>
    <t xml:space="preserve">attrezzatura </t>
  </si>
  <si>
    <t>130 cd</t>
  </si>
  <si>
    <t>n. 5 sgabelli con schienale</t>
  </si>
  <si>
    <t>120 cd</t>
  </si>
  <si>
    <t>n. 2 pipette 0-1000 uL</t>
  </si>
  <si>
    <t>attrezzatura medicale</t>
  </si>
  <si>
    <t>200 cd</t>
  </si>
  <si>
    <t>n. 2 pipette 0-100 uL</t>
  </si>
  <si>
    <t>n.2 banconi da lavoro con ante e cassetti per Laboratorio</t>
  </si>
  <si>
    <t>1.500 cd</t>
  </si>
  <si>
    <t>1 carrellino dimensioni  70x50</t>
  </si>
  <si>
    <t>attrezzature</t>
  </si>
  <si>
    <t>n.2 Centrifuga da banco per provette capacità 84 provette (già richieste)</t>
  </si>
  <si>
    <t>3 sgabelli da lavoro</t>
  </si>
  <si>
    <t>70 cd</t>
  </si>
  <si>
    <t>n.1 vortex</t>
  </si>
  <si>
    <t>150 cd</t>
  </si>
  <si>
    <t>n.3 pipette precisione 200-1000 ul</t>
  </si>
  <si>
    <t xml:space="preserve">attrezzatura medicale </t>
  </si>
  <si>
    <t xml:space="preserve">n.3 pipette precisione 5-40 ul </t>
  </si>
  <si>
    <t>n.3 pipette precisione 40-200 ul</t>
  </si>
  <si>
    <t>n.3 pipette precisione 1-10 ul ul</t>
  </si>
  <si>
    <t>n.3 poltroncine da scrivania</t>
  </si>
  <si>
    <t xml:space="preserve">banconi da lavoro con ante/cassetti per laboratorio( quelli che ci sono cadono a pezzi) </t>
  </si>
  <si>
    <t>armadio portadocumenti</t>
  </si>
  <si>
    <t>300 cd</t>
  </si>
  <si>
    <t>1 carrellino dimensioni 90x50</t>
  </si>
  <si>
    <t>centrifuga per provette urine</t>
  </si>
  <si>
    <t>2.500 cd</t>
  </si>
  <si>
    <t>quella presente è molto usurata</t>
  </si>
  <si>
    <t>1 carrellino dimensioni 60x40 o 70x50</t>
  </si>
  <si>
    <t>2 sgabelli da lavoro</t>
  </si>
  <si>
    <t>n.1 Centrifuga per campioni salivari</t>
  </si>
  <si>
    <t>5 sgabelli da lavoro</t>
  </si>
  <si>
    <t>n.4 vortex</t>
  </si>
  <si>
    <t>n.3 pipette precisione 100-1000 ul</t>
  </si>
  <si>
    <t>n.5 poltroncine da scrivania</t>
  </si>
  <si>
    <t>250 cd</t>
  </si>
  <si>
    <t>scrivania da ufficio</t>
  </si>
  <si>
    <t>n.2 frigoriferI (volume interno ALMENO 400 L)</t>
  </si>
  <si>
    <t>X</t>
  </si>
  <si>
    <t>n.1 congelatore (-20°C/ volume interno 500 L)</t>
  </si>
  <si>
    <t>Area Diagnostica</t>
  </si>
  <si>
    <t>Casale M.to</t>
  </si>
  <si>
    <t>Lab.Analisi</t>
  </si>
  <si>
    <t>n. 1 Centrifuga per provette</t>
  </si>
  <si>
    <t>attrezzatura sanitaria</t>
  </si>
  <si>
    <t xml:space="preserve">n. 2 Frigorifero </t>
  </si>
  <si>
    <t>n. 1 Congelatore ( -25°C)</t>
  </si>
  <si>
    <t>n. 4 pipette di precisione 200 - 1000 ul</t>
  </si>
  <si>
    <t>n. 3 pipette di precisione 40 - 200 ul</t>
  </si>
  <si>
    <t>n. 2 pipette di precisione 5 - 40 ul</t>
  </si>
  <si>
    <t>n. 2 pipette di precisione 1 - 10 ul</t>
  </si>
  <si>
    <t>n. 1 Centrifuga da banco capacità 84 provette</t>
  </si>
  <si>
    <t>n. 4 sgabelli da lavoro</t>
  </si>
  <si>
    <t>70/cd</t>
  </si>
  <si>
    <t>n. 3 poltroncine da scrivania</t>
  </si>
  <si>
    <t>n. 1 bagno termostatato a secco con porta provette e regolazione temperatura fino ad almeno 100 °C</t>
  </si>
  <si>
    <t>Apparecchiature inserite nel Progetto PPP (del. n. 545 del 13.08.20) - (*)</t>
  </si>
  <si>
    <t>Valorizzazione attrezzature</t>
  </si>
  <si>
    <t xml:space="preserve">Strutturale dei Servizi </t>
  </si>
  <si>
    <t>Radiologia</t>
  </si>
  <si>
    <t>n.1 TC 128 slices</t>
  </si>
  <si>
    <t>dotata di software elaborazione cardiaco e perfusionale cerebrale</t>
  </si>
  <si>
    <t>(*)</t>
  </si>
  <si>
    <t>n.1 iniettore angiografico per TC</t>
  </si>
  <si>
    <t>RM 1,5 T</t>
  </si>
  <si>
    <t>n.1 iniettore angiografico per RM</t>
  </si>
  <si>
    <t>n.1 Mammografo digitale</t>
  </si>
  <si>
    <t xml:space="preserve">n.1 Ecografo </t>
  </si>
  <si>
    <t>apparecchio di alta fascia con set completo di sonde</t>
  </si>
  <si>
    <t>n.1 Telecomandato radiologico digitale diretto</t>
  </si>
  <si>
    <t>caratteristiche adeguate all'uso in emergenza-urgenza</t>
  </si>
  <si>
    <t>(*Sistema digitale a doppio detettore)</t>
  </si>
  <si>
    <t>n.1 Apparecchio di brillanza per sala operatoria</t>
  </si>
  <si>
    <t>n.1 Ortopantomografo digitale o TC cone beam</t>
  </si>
  <si>
    <t xml:space="preserve">n.1 Ecografo portatile </t>
  </si>
  <si>
    <t>per esami a letto e domicilio</t>
  </si>
  <si>
    <t xml:space="preserve">n.1 Apparecchio radiologico portatile per radiologia domiciliare </t>
  </si>
  <si>
    <t>eventuale acquisto insieme  a  pannello digitale wireless con notebook integrato</t>
  </si>
  <si>
    <t>n.1 Ecografo</t>
  </si>
  <si>
    <t>apparecchio di alta fascia con set completo sonde</t>
  </si>
  <si>
    <t>n.1 Pannello radiologico digitale wireless</t>
  </si>
  <si>
    <t>caratteristecihe adeguate all'uso in emergenza-urgenza</t>
  </si>
  <si>
    <t>n.1 Ecografo portatile</t>
  </si>
  <si>
    <t>n.1 Appareccho radiologico portatile per radiologia domiciliare</t>
  </si>
  <si>
    <t>eventuale acquisto insieme a pannello digitale wireless con notebook integrato</t>
  </si>
  <si>
    <t>estrema obsoloscenza</t>
  </si>
  <si>
    <t>n.1 Pensile (o Arco) radiologico</t>
  </si>
  <si>
    <t>n.1 TC 64 slices</t>
  </si>
  <si>
    <t>attualmente in uso TC a noleggio</t>
  </si>
  <si>
    <t>n.1 Ortopamtomografo digitale o TC cone beam</t>
  </si>
  <si>
    <t>per uso esami a letto e domicilio</t>
  </si>
  <si>
    <t>Patria Alessandria</t>
  </si>
  <si>
    <t>n.1 Digitalizzatore</t>
  </si>
  <si>
    <t xml:space="preserve">Valorizzazione attrezzature </t>
  </si>
  <si>
    <t>n. 1 Pensile DR per esami in urgenza ed emergenza a pz barellatie allettaticon tavolo radiologico, cassetta digitale e stativo vericale</t>
  </si>
  <si>
    <t>(per tutte le prestazioni rx scheletriche di grandi, pioccole articolazioni, toraci, addomi, ecc..)</t>
  </si>
  <si>
    <t>Implementazione ortopantomografo a Cone Beam</t>
  </si>
  <si>
    <t>n. 1 portatile rx digitale motorizzato</t>
  </si>
  <si>
    <t>n. 2 cassette DR wireless</t>
  </si>
  <si>
    <t>per esecuzione di esami a letto pz</t>
  </si>
  <si>
    <t>(*n. 1)</t>
  </si>
  <si>
    <t>dotato di modulo tomosintesi, software per steretassi e biopsie</t>
  </si>
  <si>
    <t>n.1 Telecomandato radiologico digitale diretto, con tavolo inclinabile 0°-90°, per esecuzione esami in orto e clinostasi</t>
  </si>
  <si>
    <t xml:space="preserve">n. 1 iniettore angiografico per TC </t>
  </si>
  <si>
    <t xml:space="preserve">n.1 Ecografo alta fascia </t>
  </si>
  <si>
    <t>alta fascia con set completo di sonde per studi muscolo scheletrici, vascolari, addominali, collo senologici anche con sw per utilizzo MdC</t>
  </si>
  <si>
    <t xml:space="preserve">bobine dedicate </t>
  </si>
  <si>
    <t>iniettore angiografico per RM</t>
  </si>
  <si>
    <t>Mammotome</t>
  </si>
  <si>
    <t>richiesto come progetto</t>
  </si>
  <si>
    <t>n. 1 DEXA Sistema di densitometria ossea (MOC)</t>
  </si>
  <si>
    <t>n. 1 Angiografo digitale fisso con sw dedivcati allo studio vascolare</t>
  </si>
  <si>
    <t xml:space="preserve">n. 1 Angiografo digitale dedivcato alla interventistica cardiologica e impiantistica  </t>
  </si>
  <si>
    <t>Acqui</t>
  </si>
  <si>
    <t>(*Diagnostica digitale arco a C)</t>
  </si>
  <si>
    <t>Diagnostica completa dotata di pensile RX- DR</t>
  </si>
  <si>
    <t>per esami in urgenza ed emergenza a pz barellati e allettati con tavolo radiologico, cassetta digitale e stativo verticale</t>
  </si>
  <si>
    <t xml:space="preserve">Ortopantomografo OPT con Cone Beam </t>
  </si>
  <si>
    <t>dotato di modulo tomosintesi, software per stereotassi e biopsie</t>
  </si>
  <si>
    <t>TAC 64 slice con sistema di riduzione della dose</t>
  </si>
  <si>
    <t>N1 mammografo digitale diretto</t>
  </si>
  <si>
    <t>Servizi</t>
  </si>
  <si>
    <t>PO Casale Monferrato</t>
  </si>
  <si>
    <t>Anatomia Patologica</t>
  </si>
  <si>
    <t>Sanitaria</t>
  </si>
  <si>
    <t>Centralina di inclusione</t>
  </si>
  <si>
    <t>PO Novi Ligure</t>
  </si>
  <si>
    <t>Coloratore + montavetrini</t>
  </si>
  <si>
    <t>Microtomo rotativo</t>
  </si>
  <si>
    <t>S.Trasfusionale</t>
  </si>
  <si>
    <t>frigoemoteca capacità minima 225 sacche temperatura di esercizio 2-8 °C</t>
  </si>
  <si>
    <t>centrifuga da banco per provette capacità 48 provette</t>
  </si>
  <si>
    <t>bagno termostatato per provette</t>
  </si>
  <si>
    <t>bilancia di precisione pesa sacche</t>
  </si>
  <si>
    <t>agitatore piastrinico capacità 310 Lt</t>
  </si>
  <si>
    <t>microscopio ottico</t>
  </si>
  <si>
    <t>Tortona/Casale M.to</t>
  </si>
  <si>
    <t xml:space="preserve">centrifuga per sacche , capacità 8 sacche </t>
  </si>
  <si>
    <t>attrezzatura di back up</t>
  </si>
  <si>
    <t>congelatore verticale capacità 600 Lt temperatura di esercizio -30/-40 °C</t>
  </si>
  <si>
    <t>congelatore verticale capacità 240 Lt temperatura di esercizio -30/-40 °C</t>
  </si>
  <si>
    <t>Ambul. Trino</t>
  </si>
  <si>
    <t>Distretto Casale</t>
  </si>
  <si>
    <t>Oculistica</t>
  </si>
  <si>
    <t>N. 1 autorefrattometro portatile</t>
  </si>
  <si>
    <t>N. 1 ottotipo proiettore</t>
  </si>
  <si>
    <t>Distretto Acqui Terme</t>
  </si>
  <si>
    <t>N. 1 frontifocometro</t>
  </si>
  <si>
    <t>N. 1 carrello con ruote (servo mobile).</t>
  </si>
  <si>
    <t>Via Palestro</t>
  </si>
  <si>
    <t>Moncalvo</t>
  </si>
  <si>
    <t>Distretto Ovada</t>
  </si>
  <si>
    <t>Distretto Valenza</t>
  </si>
  <si>
    <t>Sostituzione topografo corneale</t>
  </si>
  <si>
    <t>Det. n. 1430/2021</t>
  </si>
  <si>
    <t>N. 1 autorefrattometro</t>
  </si>
  <si>
    <t>Poliambul. Patria</t>
  </si>
  <si>
    <t>Distretto AL</t>
  </si>
  <si>
    <t>Vulnologia</t>
  </si>
  <si>
    <t>N. 1 ecografo portatile</t>
  </si>
  <si>
    <t>Carcere S. Michele</t>
  </si>
  <si>
    <t>O.R.L.</t>
  </si>
  <si>
    <t>N. 1 otoscopio</t>
  </si>
  <si>
    <t>Carcere Don Soria</t>
  </si>
  <si>
    <t>Ambul. Valenza</t>
  </si>
  <si>
    <t>N. 1 impedenziometro</t>
  </si>
  <si>
    <t xml:space="preserve">N. 1 caschetto wireless a luce LED e batteria D e W con borsa per trasporto </t>
  </si>
  <si>
    <t>Codice 10610</t>
  </si>
  <si>
    <t>N. 1 otoscopio fibra ottica con pile ricaricabili</t>
  </si>
  <si>
    <t>Ambul. Moncalvo</t>
  </si>
  <si>
    <t>Dermato-logia</t>
  </si>
  <si>
    <t>N. 1 criostato</t>
  </si>
  <si>
    <t>N. 2 lampada a LED con lente</t>
  </si>
  <si>
    <t>Diabeto-logia</t>
  </si>
  <si>
    <t>N. 1 sfigmomanometro e bracciale per pazienti obesi</t>
  </si>
  <si>
    <t>Vaccinazioni</t>
  </si>
  <si>
    <t>N. 1 frigorifero con disco termografico non superiore ai 250 litri</t>
  </si>
  <si>
    <t>Ambu. Trino</t>
  </si>
  <si>
    <t>Det. n. 1288 /2021</t>
  </si>
  <si>
    <t>Poliamb. Patria</t>
  </si>
  <si>
    <t>N. 1 lampada a LED con lente</t>
  </si>
  <si>
    <t>Consul-torio</t>
  </si>
  <si>
    <t>N. 1 ecografo con sonda transaddominale convex 3,5 Mhz e sonda transvaginale 7  Mhz</t>
  </si>
  <si>
    <t>N. 2 lampada scialitica con base a terra</t>
  </si>
  <si>
    <t>N. 1 rilevatore battito fetale</t>
  </si>
  <si>
    <t>Ambul. Casale</t>
  </si>
  <si>
    <t>N. 1 lampada scialitica con base a terra</t>
  </si>
  <si>
    <t>Ambul. Ovada</t>
  </si>
  <si>
    <t>Distretto Ovada - Acqui</t>
  </si>
  <si>
    <t>N. 1 ecografo con sonda transaddominale convex 3,5 Mhz e sonda transvaginale  Mhz</t>
  </si>
  <si>
    <t>N. 1 bilancia per adulti</t>
  </si>
  <si>
    <t>Ambul. Acqui</t>
  </si>
  <si>
    <t>N. 2 lampada scialitica da soffitto</t>
  </si>
  <si>
    <t>Cardiologia</t>
  </si>
  <si>
    <t>N. 2 pulsossimetri professionali</t>
  </si>
  <si>
    <t>N. 2 misuratori digitali della pressione arteriosa</t>
  </si>
  <si>
    <t>N. 1 sfigmomanometro per pazienti obesi</t>
  </si>
  <si>
    <t>N. 2 apparecchi per monitoraggio della pressione arteriosa ambulatoriale (ABPM) con relativo software da installare su pc</t>
  </si>
  <si>
    <t>N. 1 cavo paziente per elettrocardiografo G.E. Mac 1600</t>
  </si>
  <si>
    <t>AGGIORNAMENTO</t>
  </si>
  <si>
    <t>N. 1 lettino elettrico articolato</t>
  </si>
  <si>
    <t>Distretto AL - Valenza</t>
  </si>
  <si>
    <t>N. 2 lettini elettrici articolati</t>
  </si>
  <si>
    <t>N. 1 pulsossimetro professionale</t>
  </si>
  <si>
    <t>N. 1 misuratore digitale della pressione arteriosa</t>
  </si>
  <si>
    <t>N. 1 cavo paziente per elettrocardiografo G.E. Mac 800</t>
  </si>
  <si>
    <t>N. 1 cavo paziente per elettrocardiografo G.E. Mac 2000</t>
  </si>
  <si>
    <t>Odon-toiatria</t>
  </si>
  <si>
    <t>N. 1 riunito unico</t>
  </si>
  <si>
    <t>Det. n. 1431/2021</t>
  </si>
  <si>
    <t>2° riunito (ortodonzia)</t>
  </si>
  <si>
    <t>Det. n. 1431/2022</t>
  </si>
  <si>
    <t>N. 1 riunito</t>
  </si>
  <si>
    <t>Distretto Tortona</t>
  </si>
  <si>
    <t>N. 1 lente per esame della periferia retinica</t>
  </si>
  <si>
    <t>Ambul. Arquata</t>
  </si>
  <si>
    <t>Distretto Novi - Tortona</t>
  </si>
  <si>
    <t>Ambul. Tortona</t>
  </si>
  <si>
    <t>Distretto Novi-Tortona</t>
  </si>
  <si>
    <t>N. 1 dermatoscopio</t>
  </si>
  <si>
    <t>Consultorio Novi</t>
  </si>
  <si>
    <t>N. 2 mastosuttore  (per spazio allattamento)</t>
  </si>
  <si>
    <t>N. 2 scalda-biberon (per spazio allattamento)</t>
  </si>
  <si>
    <t>N. 2 bilance per adulti</t>
  </si>
  <si>
    <t>Consultorio Tortona</t>
  </si>
  <si>
    <t>N. 1 bilancia per neonati (per spazio allattamento)</t>
  </si>
  <si>
    <t>2° riunito</t>
  </si>
  <si>
    <t>Ambul. Novi</t>
  </si>
  <si>
    <t>Distretto Novi Tortona</t>
  </si>
  <si>
    <t>N. 1 riunito unico solo ortodonzia</t>
  </si>
  <si>
    <t>Dip Emergenza - Urgenza</t>
  </si>
  <si>
    <t>SC Anestesia e Rianimazione</t>
  </si>
  <si>
    <t>n. 6 ventilatori rianimazione e terapia Intensiva</t>
  </si>
  <si>
    <t>ATTREZZATURA SANITARIA</t>
  </si>
  <si>
    <t>n. 6 apparecchi anestesia con Monitor Parametri Vitali</t>
  </si>
  <si>
    <t>SC DEA</t>
  </si>
  <si>
    <t xml:space="preserve"> n. 1 ventilatori DEA/PS</t>
  </si>
  <si>
    <t>1 armadio scalda liquidi/coperte</t>
  </si>
  <si>
    <t>Mancante dotazione DEA</t>
  </si>
  <si>
    <t>n. 1 capnografi</t>
  </si>
  <si>
    <t xml:space="preserve">mancante a dotaz (richiesta  fondamentale nei DEA di Casale e Novi dalle nuove linee guida AHA 2015 </t>
  </si>
  <si>
    <t>Sostituzione apparecchiature vetuste</t>
  </si>
  <si>
    <t>n. 3 barelle da trasporto</t>
  </si>
  <si>
    <t>Sostituzione Monitor Siemens in obsolescenza e con moduli già non riparabili</t>
  </si>
  <si>
    <t>n. 1 centrale parametri vitali</t>
  </si>
  <si>
    <t>Sostituzione Centrale Siemens in obsolescenza</t>
  </si>
  <si>
    <t>Mancante a Dotazione</t>
  </si>
  <si>
    <t>SSD Terapia del Dolore</t>
  </si>
  <si>
    <t>n. 1 sonda lineare vascolare per ecografo</t>
  </si>
  <si>
    <t>Integrazione Dotazione apparecchio ricevuto in donazione</t>
  </si>
  <si>
    <t>n. 6 ventilatori rianimazione e ter. Intensiva</t>
  </si>
  <si>
    <t>n. 6 apparecchi anestesia con monitor parametri vitali</t>
  </si>
  <si>
    <t>n. 1 sistema riscaldamento paziente</t>
  </si>
  <si>
    <t>n. 1 armadi scalda liquidi /coperte</t>
  </si>
  <si>
    <t>n. 1 sonda lineare wireless e n.1 tablet</t>
  </si>
  <si>
    <t>n.7 monitor parametri vitali rianimazione</t>
  </si>
  <si>
    <t>PO Acqui Terme</t>
  </si>
  <si>
    <t>n. 4 apparecchi anestesia con monitor parametri vitali</t>
  </si>
  <si>
    <t>n. 3 ventilatori rianimazione e ter. Intensiva</t>
  </si>
  <si>
    <t>PO Tortona</t>
  </si>
  <si>
    <t>n.3 upgrade ventilatori terapia intensiva</t>
  </si>
  <si>
    <t>n. 1 Ecografo</t>
  </si>
  <si>
    <t>Acquistabile con disponibilità donazione a Anestesia e TI PO di Tortona  non  andato a buon fine per errore in procedura MEPA</t>
  </si>
  <si>
    <t>n. 3 Defibrillatori</t>
  </si>
  <si>
    <t>Apparecchiature vetuste (delle quali non esistono più batterie) 1 sostituita con altra di recupero da PS Ovada</t>
  </si>
  <si>
    <t>n. 1 frigo per farmaci salvavita</t>
  </si>
  <si>
    <t>Precedente rotto e non riparabile</t>
  </si>
  <si>
    <t>PO Ovada</t>
  </si>
  <si>
    <t>n. 1 apparecchi anestesia con monitor parametri vitali</t>
  </si>
  <si>
    <t>n. 1 ventilatore</t>
  </si>
  <si>
    <t>n . 1 ventilatore da trasporto</t>
  </si>
  <si>
    <t>N°1 raphael anno 2004 (trasferito a Novi per tamponare altra rottura) comunque in obsolescenza</t>
  </si>
  <si>
    <t>n. 2 barelle radiotrasparenti</t>
  </si>
  <si>
    <t>In sostituzione attuali obsolescenti non radiotrasparenti</t>
  </si>
  <si>
    <t>n. 1 monitor parametri vitali paziente in sala</t>
  </si>
  <si>
    <t>n. 1 ventilatore DEA/PS</t>
  </si>
  <si>
    <t>Mancante a dotazione</t>
  </si>
  <si>
    <t>TOT.</t>
  </si>
  <si>
    <t>Dip. Strutturale Chirurgico</t>
  </si>
  <si>
    <t>Attrezzatura sanitaria</t>
  </si>
  <si>
    <t>Impedenzometro</t>
  </si>
  <si>
    <t>Audiometro</t>
  </si>
  <si>
    <t>Casale Monferr.</t>
  </si>
  <si>
    <t>Telecamera per microscopio.</t>
  </si>
  <si>
    <t xml:space="preserve"> per utilizzo in sala Op</t>
  </si>
  <si>
    <t xml:space="preserve">Armadio portbombole esterno </t>
  </si>
  <si>
    <t>Nel rispetto del D.Lgs. 81/2008 e del protocollo aziendale ASL AL di gestione dei gas medicali</t>
  </si>
  <si>
    <t xml:space="preserve">Chirurgia </t>
  </si>
  <si>
    <t>Ecografo</t>
  </si>
  <si>
    <t>portatile con adeguate tipologie di sonde</t>
  </si>
  <si>
    <t>Chirurgia Blocco Operat.</t>
  </si>
  <si>
    <t>Lampade scialitiche</t>
  </si>
  <si>
    <t xml:space="preserve">Sistema dearterializzazione e pessia emorroidaria (es. THD) </t>
  </si>
  <si>
    <t>Strumento Proctostation THD strumento ntegrato dotato di ETG transanale, rettoscopio HD e manometria anorettale - 20 PEZZI A €500,00   totale 10.000,00/anno - fornitura in comodato</t>
  </si>
  <si>
    <t>Casale M.</t>
  </si>
  <si>
    <t>Elettrocardiografo</t>
  </si>
  <si>
    <t>Svariate chiamate di intervento per malfunzionamento - da inserie in rete  e collegare al sistema di archiviazione tracciati</t>
  </si>
  <si>
    <t>Chirurgia</t>
  </si>
  <si>
    <t>Fistuloscopio</t>
  </si>
  <si>
    <t>Trattamento mininvasivo fistole anali e pilonidali</t>
  </si>
  <si>
    <t>Dispositivo per esecuzione manometrie anorettali</t>
  </si>
  <si>
    <t>Dispositivo per esecuzione ecografie trans rettali</t>
  </si>
  <si>
    <t>Ortopedia</t>
  </si>
  <si>
    <t>nr. 3 deambulatori modulari con piano d'appoggio antibrachiale e regolazione altezza a gas</t>
  </si>
  <si>
    <t>nr. 2 deambulatori walker 2 ruote e 2 puntali ad appoggio manuale, regolabili in altezza</t>
  </si>
  <si>
    <t>nr. 4 scatole ferula per il posizionamento dell'arto inferiore</t>
  </si>
  <si>
    <t>n. 1 colonna artroscopica con relativo monitor e pompa</t>
  </si>
  <si>
    <t>n. 2 Kinetec</t>
  </si>
  <si>
    <t>n. 1 colonna GETINGE</t>
  </si>
  <si>
    <t>Integrazione dotazione già presente</t>
  </si>
  <si>
    <t>set di trapani nuovi</t>
  </si>
  <si>
    <t>Ortopedia Sala Oper.</t>
  </si>
  <si>
    <t>Sega sagittale Linvatec</t>
  </si>
  <si>
    <t>accessori per motori S. Op.</t>
  </si>
  <si>
    <t>Sparafili Linvatec</t>
  </si>
  <si>
    <t>Adattatore Zimmer alesatore</t>
  </si>
  <si>
    <t>Ortopedia Reparto</t>
  </si>
  <si>
    <t>Kinetec</t>
  </si>
  <si>
    <t>per Reparto</t>
  </si>
  <si>
    <t>Lampada a fessura</t>
  </si>
  <si>
    <t>n. 1 Laser argon</t>
  </si>
  <si>
    <t>Biometro ottico</t>
  </si>
  <si>
    <t>Laser Yag</t>
  </si>
  <si>
    <t>Urologia</t>
  </si>
  <si>
    <t>Litotritore ultrasuoni-balistico</t>
  </si>
  <si>
    <t xml:space="preserve">Possibilità di noleggio 3 anni € 12000,00/cad. + materiale consumo </t>
  </si>
  <si>
    <t>Nefoscopio Dresden</t>
  </si>
  <si>
    <t>Resettore Princess Wolf 21 CH</t>
  </si>
  <si>
    <t>Ecografo  con sonda addominale trans rettale</t>
  </si>
  <si>
    <t>Laser Rocamed</t>
  </si>
  <si>
    <t>richiesta noleggio in corso</t>
  </si>
  <si>
    <t>Odontostomatologia</t>
  </si>
  <si>
    <t xml:space="preserve">barella </t>
  </si>
  <si>
    <t>per saletta degenza temporanea</t>
  </si>
  <si>
    <t>monitor</t>
  </si>
  <si>
    <t>cura paziente critico</t>
  </si>
  <si>
    <t>frigo farmaci</t>
  </si>
  <si>
    <t>Autoclave</t>
  </si>
  <si>
    <t>Senologia</t>
  </si>
  <si>
    <t>sistema magnetico per la localizzazione delle lesioni non palpabili della mammella e del linfonodo sentinella</t>
  </si>
  <si>
    <t>Medico</t>
  </si>
  <si>
    <t>CASALE</t>
  </si>
  <si>
    <t>NEUROLOGIA</t>
  </si>
  <si>
    <t>ECOGRAFO CON SONDA VASCOLARE</t>
  </si>
  <si>
    <t xml:space="preserve">N° 4 COMODE </t>
  </si>
  <si>
    <t>N° 4 PARAVENTI</t>
  </si>
  <si>
    <t xml:space="preserve">N° 2 CARRELLI PORTAMATERIALE </t>
  </si>
  <si>
    <t>MEDICINA</t>
  </si>
  <si>
    <t>ALLERGOLOGIA</t>
  </si>
  <si>
    <t>FRIGORIFERO MEDICALE</t>
  </si>
  <si>
    <t>Attrezzatura Sanitaria</t>
  </si>
  <si>
    <t>Amplificatore di brillanza per Sala Interventistica.</t>
  </si>
  <si>
    <t>Noleggio triennale per totale € 150.000,00 con manutenzione full-risk 4.600/mese, possibilità di riscatto finale -  € 55.200,00/anno</t>
  </si>
  <si>
    <t>Ecocardiografo completo carrellabile per UTIC</t>
  </si>
  <si>
    <t>Sistema per ventilazione ad alti flussi (tipo Optiflow)</t>
  </si>
  <si>
    <t>Elettrocardiografo a 15 canali</t>
  </si>
  <si>
    <t>Generatore di flusso O2 per BPAP/CPAP/NIV</t>
  </si>
  <si>
    <t>Pedana treadmill per ergometria</t>
  </si>
  <si>
    <t>Software + hardware per ecocardiografia offline tipo "Medimatic"</t>
  </si>
  <si>
    <t>Strumentazione per studio composizione corporea mediante impedenziometria (BIVA)</t>
  </si>
  <si>
    <t xml:space="preserve">Medicina DEGENZA </t>
  </si>
  <si>
    <t xml:space="preserve">n. 2 monitor multiparametrico ( ecg, pressione, saturazione etc) con eventuale stampante </t>
  </si>
  <si>
    <t xml:space="preserve">sezione rosa e gialla </t>
  </si>
  <si>
    <t xml:space="preserve">DH ONCOLOGICO </t>
  </si>
  <si>
    <t xml:space="preserve">CARRELLO SERVITORE TIPO TAVOLO MAYO n.3 ( uso comune con Reparto) </t>
  </si>
  <si>
    <t xml:space="preserve">USO COMUNE CON REPARTO </t>
  </si>
  <si>
    <t xml:space="preserve">Bilancia digitale con impendenzometria </t>
  </si>
  <si>
    <t>PER Amb dietologia e CAS</t>
  </si>
  <si>
    <t xml:space="preserve">Monitor multiparametrico </t>
  </si>
  <si>
    <t xml:space="preserve">EMERGENZA </t>
  </si>
  <si>
    <t xml:space="preserve">OVADA </t>
  </si>
  <si>
    <t xml:space="preserve">PRONTO SOCCORSO </t>
  </si>
  <si>
    <t xml:space="preserve">N. 1 monitor multiparametrico ( ecg, pressione, saturazione ) con stampant </t>
  </si>
  <si>
    <t xml:space="preserve">piantane flebo n.5 </t>
  </si>
  <si>
    <t xml:space="preserve">richiesto a luglio 2020 da dott. Alberto </t>
  </si>
  <si>
    <t xml:space="preserve">OCCHIALE PER INGRANDIMENTO </t>
  </si>
  <si>
    <t xml:space="preserve">attuali arrugginiti </t>
  </si>
  <si>
    <t>OVADA</t>
  </si>
  <si>
    <t xml:space="preserve">OTOSCOPIO </t>
  </si>
  <si>
    <t>attuale non riparabile</t>
  </si>
  <si>
    <t xml:space="preserve">n.2 SATURIMETRI </t>
  </si>
  <si>
    <t xml:space="preserve">PER RAPIDA USURA DA DISINFEZIONE </t>
  </si>
  <si>
    <t xml:space="preserve">ASPIRATORE ORO TRACHEALE PORTATILE </t>
  </si>
  <si>
    <t xml:space="preserve">per completamento attrezzature </t>
  </si>
  <si>
    <t xml:space="preserve">ventilatore da trasporto </t>
  </si>
  <si>
    <t xml:space="preserve">Pompa siringa </t>
  </si>
  <si>
    <t xml:space="preserve">flussimetro n.2 </t>
  </si>
  <si>
    <t xml:space="preserve">CHIRURGIA </t>
  </si>
  <si>
    <t xml:space="preserve">AMBULATORIO PORT </t>
  </si>
  <si>
    <t xml:space="preserve">guida ecg per impianto port e picc </t>
  </si>
  <si>
    <t xml:space="preserve">molto importante per evitare uso intensificatore brillanza in sala operatoria e controllo RX </t>
  </si>
  <si>
    <t xml:space="preserve">AMB. PORT </t>
  </si>
  <si>
    <t>monitor in USO PORTATO A ACQUI TERME IN PERIODO COVID, MAI RESTITUITO</t>
  </si>
  <si>
    <t>medico</t>
  </si>
  <si>
    <t>Osp. Acqui  Terme</t>
  </si>
  <si>
    <t>Ambulator Cardiologia</t>
  </si>
  <si>
    <t>monitor multiparametrico carrellato: ECG, HR, RESP, SpO2, NIBP, temperatura</t>
  </si>
  <si>
    <t>Neurologia</t>
  </si>
  <si>
    <t>Ecografo per Ecodoppler TSA e Doppler trasncranico</t>
  </si>
  <si>
    <t>Stimolatore elettrico a correnti continue</t>
  </si>
  <si>
    <t>Tilt-table e software per valutazione funzionale sistema vegetativo</t>
  </si>
  <si>
    <t>Software per Potenziali evocati evento-correlati</t>
  </si>
  <si>
    <t xml:space="preserve">Apparecchio per TENS da utilizzare nelle pazienti cefalalgiche </t>
  </si>
  <si>
    <t>NOVI</t>
  </si>
  <si>
    <t>MEDICINA GENERALE</t>
  </si>
  <si>
    <t>ECG</t>
  </si>
  <si>
    <t>CARRELLO GIROVISITA PROVVISTO DI PORTACARTELLE E DI PIANO DI APPOGGIO PER SCRITTURA E COMPUTER PORTATILE (ESEMPIO: MEDICARR SIGMA MOD M1402)</t>
  </si>
  <si>
    <t>ARREDI</t>
  </si>
  <si>
    <t>ARMADIO PONTE A 6 ANTE CM350X150 PER INFERMERIA, SIMILE AD ATTUALMENTE IN USO</t>
  </si>
  <si>
    <t>ARMADIO CON CASSETTIERA ALLA BASE CON ANTE SOVRASTANTI PER INFERMERIA , SIMILE AD ATTUALMENTE IN USO</t>
  </si>
  <si>
    <t>ARMADIO CON ANTE PORTAFARMACI SNODABILE ED ESTRAIBILE, SIMILE AD ATTUALMENTE IN USO</t>
  </si>
  <si>
    <t>ARMADIO CON SCAFFALATURE E CASSETTI PER SIRINGHE PROVETTE ETCETERA, SIMILE AD ATTUALMENTE IN USO</t>
  </si>
  <si>
    <t>CARDIOLINE ECG 200S</t>
  </si>
  <si>
    <t>FREQUENTE MALFUNZIONAMENTO DELLA STRUMENTAZIONE ATTUALMENTE IN USO</t>
  </si>
  <si>
    <t>FAX (ES. LASER MULTIFUNZIONE SAMSUNG)</t>
  </si>
  <si>
    <t>CED</t>
  </si>
  <si>
    <t>COMPUTER</t>
  </si>
  <si>
    <t xml:space="preserve">STAMPANTE LASER </t>
  </si>
  <si>
    <t>FOTOCOPIATRICE+SCANNER CON SCHEDA DI RETE (ES. COME ATTUALMENTE IN USO PRESSO PRIMO PIANO EX NEUROLOGIA)</t>
  </si>
  <si>
    <t>CARRELLO IN ACCIAIO 2 RIPIANI CON RUOTE</t>
  </si>
  <si>
    <t>PRSIDIO PER PERMETTERE MOBILIZZAZIONE DI PAZIENTE IN STRUTTURA DIVERSA DA LETTO (ES. POLTRONA)</t>
  </si>
  <si>
    <t>DANNEGGIATO IN PIU PARTI</t>
  </si>
  <si>
    <t>Casale monf.to</t>
  </si>
  <si>
    <t>Pneumologia</t>
  </si>
  <si>
    <t>AMPLIFICATORE DI BRILLANZA</t>
  </si>
  <si>
    <t>Noleggio triennale per totale € 150.000,00 con manutenzione full-risk 4.600/mese, possibilità di riscatto finale - € 55.200,00/anno</t>
  </si>
  <si>
    <t xml:space="preserve">L’attuale apparecchiatura non consente di proseguire  l’attività impiantistica sia in urgenza (impianto PM temporanei) che in elezione (impianto PM biventricolari)  in sicurezza </t>
  </si>
  <si>
    <t>Range di emissione &gt;65Kw per impianto PM biventricolari con guide di piccolo calibro</t>
  </si>
  <si>
    <t>CENTRALE DI MONITORAGGIO PER TELEMETRIE E MONITOR UTIC</t>
  </si>
  <si>
    <t>Centrale con sistema che permetta l’acquisizione e la visualizzazione delle 12 derivazioni e che permetta la trasmissione e l’archiviazione dei tracciati su MUSE</t>
  </si>
  <si>
    <t>Nefrologia-Dialisi</t>
  </si>
  <si>
    <t xml:space="preserve">n. 8 LETTI-BILANCIA </t>
  </si>
  <si>
    <t>LETTI-BILANCIA PROVVISTI DI MOVIMENTAZIONE ELETTRICA in tre punti + regolazione in altezza</t>
  </si>
  <si>
    <t xml:space="preserve">n. 3 LETTI-BILANCIA </t>
  </si>
  <si>
    <t>per attrezzatura Sala Dialisi COVID</t>
  </si>
  <si>
    <t xml:space="preserve">n. 2 POLTRONE-BILANCIA </t>
  </si>
  <si>
    <t>poltrone bilancia con movimentazione elettrica</t>
  </si>
  <si>
    <t>n. 10 CARRELLI PER TRASPORTO MATERIALE (di cui 2 per il CAL di Valenza)</t>
  </si>
  <si>
    <t>CARRELLI IN ALLUMINIO</t>
  </si>
  <si>
    <t>n. 12 carrelli servitori</t>
  </si>
  <si>
    <t>carrelli medici polifunzionali ad un ripiano per sale dialisi</t>
  </si>
  <si>
    <t>n. 10 carrelli servitori</t>
  </si>
  <si>
    <t xml:space="preserve">n. 10 LETTI-BILANCIA </t>
  </si>
  <si>
    <t>n. 8 CARRELLI PER TRASPORTO MATERIALE</t>
  </si>
  <si>
    <t>n.1 sollevapersone elettrico</t>
  </si>
  <si>
    <t>sollevapersone per spostamento pazienti</t>
  </si>
  <si>
    <t>2 apparecchiature per Emodialisi continua</t>
  </si>
  <si>
    <t>2 apparecchi tipo Prismaflex</t>
  </si>
  <si>
    <t>noleggio 5000,00/anno</t>
  </si>
  <si>
    <t>2 poltrone-bilancia</t>
  </si>
  <si>
    <t>n. 2 CARRELLI PER TRASPORTO MATERIALE</t>
  </si>
  <si>
    <t>Apparecchio per Emogasanalisi</t>
  </si>
  <si>
    <t>tortona</t>
  </si>
  <si>
    <t>medicina ambulatori</t>
  </si>
  <si>
    <t>n. 2 apparecchi per monitoraggio pressorio ambulatoriale ( Holter pressorio ) - sistema di gestione dati ABP per lettura, refertazione e stampa su PC</t>
  </si>
  <si>
    <t>Space Labs ABP 90217</t>
  </si>
  <si>
    <t>ACQUI</t>
  </si>
  <si>
    <t xml:space="preserve">medicina </t>
  </si>
  <si>
    <t>monitoraggio continuo pO2-pCO2</t>
  </si>
  <si>
    <t>MONITOR MULTIPARAMETRICI CON CARRELLINI DI SUPPORTO</t>
  </si>
  <si>
    <t>G.I.M.A.</t>
  </si>
  <si>
    <t>3 UNITà</t>
  </si>
  <si>
    <t>Casale</t>
  </si>
  <si>
    <t>Oncologia</t>
  </si>
  <si>
    <t xml:space="preserve">n.6 letti elettrici (quelle in uso sono meccanici)     </t>
  </si>
  <si>
    <t xml:space="preserve">n.20 piantane reggiflebo </t>
  </si>
  <si>
    <t>N.12 poltroncine a movimento elettrico elettriche per somministrazione terapia antiblastica</t>
  </si>
  <si>
    <t>n. 1 Apparecchio per ECG da collegare in rete, l’attuale è una vecchia donazione non idoneo ad invio telematico del tracciato</t>
  </si>
  <si>
    <t>N.1 carrello per urgenza</t>
  </si>
  <si>
    <t>n.2 carrelli con superficie lavabile</t>
  </si>
  <si>
    <t xml:space="preserve">N. 5 Carrelli per somministrazione terapie con cassetti e scomparti </t>
  </si>
  <si>
    <t xml:space="preserve">N.5 arredi completo per n. 5 stanze di degenza, in previsione di apertura di n. 10 posti letto oncologia </t>
  </si>
  <si>
    <t xml:space="preserve">TOT. </t>
  </si>
  <si>
    <t>DMI</t>
  </si>
  <si>
    <t>NOVI L./CASALE</t>
  </si>
  <si>
    <t>S.C.  PEDIATRIA NEONATOLOGIA</t>
  </si>
  <si>
    <t>n. 1 Elettrocardiografo</t>
  </si>
  <si>
    <t>Dotazione necessaria secondo protocollo ministeriale</t>
  </si>
  <si>
    <t xml:space="preserve">n. 1 ISOLA NEONATALE </t>
  </si>
  <si>
    <t>n. 2 Incubatrici da trasporto</t>
  </si>
  <si>
    <t>n. 4 POMPA A SIRINGA</t>
  </si>
  <si>
    <t>POMPA AD INFUSIONE</t>
  </si>
  <si>
    <t>n. 2 Monitor parametri vitali</t>
  </si>
  <si>
    <t>n. 1 Bilirubinometro transcutaneo</t>
  </si>
  <si>
    <t>NOVI L.</t>
  </si>
  <si>
    <t xml:space="preserve">SCALDA BIBERON N° 3 </t>
  </si>
  <si>
    <t xml:space="preserve">Scalda biberon “a secco” </t>
  </si>
  <si>
    <t>NON A NORMA</t>
  </si>
  <si>
    <t xml:space="preserve">  </t>
  </si>
  <si>
    <t>TIRALATTE ELETTRICO N° 3</t>
  </si>
  <si>
    <t>Strumento elettrico per estrarre il latte materno dal seno</t>
  </si>
  <si>
    <t>BILANCIA ELETTRONICA PESA NEONATI N° 1</t>
  </si>
  <si>
    <t xml:space="preserve">Bilancia per rilevare il peso a neonati </t>
  </si>
  <si>
    <t>CARRELLINO PASSANTE N° 2</t>
  </si>
  <si>
    <t xml:space="preserve">Carrello leggero ed agile  </t>
  </si>
  <si>
    <t xml:space="preserve"> X</t>
  </si>
  <si>
    <t>FASCIATOIO PER NEONATI N° 1</t>
  </si>
  <si>
    <t xml:space="preserve">Fasciatoio a norma </t>
  </si>
  <si>
    <t>UMIDIFICATORE PER GAS MEDICALI compatibile con sistema CPAP Medine NC3 (strumento acquistato nel 2020)  N° 1</t>
  </si>
  <si>
    <t xml:space="preserve"> Strumento in grado di riscaldare i gas erogati al paziente</t>
  </si>
  <si>
    <t>NON C’E’</t>
  </si>
  <si>
    <t xml:space="preserve"> INOLTRE: ALLESTIMENTO STANZE MAMME COVID POSITIVE</t>
  </si>
  <si>
    <t>MONITOR MULTIPARAMETRICO</t>
  </si>
  <si>
    <t>Strumento di nuova generazione per rilevare in modo non invasivo diversi parametri vitali: Frequenza cardiaca con traccia ECG, Frequenza e curva respiratoria, Saturazione Ossigeno, Pressione Arteriosa.</t>
  </si>
  <si>
    <t>SATURIMETRO O PULSOSSIMETRO N° 3</t>
  </si>
  <si>
    <t xml:space="preserve">Rilevatore valori di saturazione e frequenza cardiaca,  taglia per neonato/bambino.  </t>
  </si>
  <si>
    <t>VEDI RIGA 27, COLONNA M. INOLTRE: ideale sarebbe acquisire un pulsossimetro Masimo in quanto permette di rilevare sia la FC, che la Saturazione di Ossigeno che l’Indice di Perfusione (parametro molto utile spia della precoartazione aortica)</t>
  </si>
  <si>
    <t>BILICHECK  OPPURE BILISTICK N° 2</t>
  </si>
  <si>
    <t>BILICHECK: Strumento di nuova generazione per rilevare in modo non invasivo i valori di bilirubinemia nel neonato (BILIRUBINOMETRO TRANSCUTANEO) BILISTICK: strumento portatile che consente di misurare la bilirubinemia da microprelievo da tallone del neonato, fornisce anche valori Ht, elevata precisione</t>
  </si>
  <si>
    <t xml:space="preserve"> Attualmente in tutta la S.C. Pediatria (degenza fisiologia rooming in, degenza pediatria, ambulatorio neonatale post dimissione, stanze dedicate neonati figli di madre COVID pos) esiste un solo Bilirubinometro transcutaneo. quando si rompe I neonati vengono obbligatoriamente sottosposti a puntura del tallone per esame della bilirubinemia con conseguente invasività e dolore </t>
  </si>
  <si>
    <t>SISTEMA PER FOTOTERAPIA nuova generazione N° 1</t>
  </si>
  <si>
    <t>Strumento che effettua fototerapia sia sul lato ventrale che dorsale del neonato attraverso un sistema a coperta avvolgente. Il neonato non necessita di essere staccato dalla mamma che lo può tenere al seno senza interrompere la fototerapia</t>
  </si>
  <si>
    <t>APPARECCHIO  per effettuare otoemissioni di screening audiologico (LG) N°1</t>
  </si>
  <si>
    <t xml:space="preserve">Apparecchio che serve a testare l’acuità uditiva del neonato prima della dimissione dopo la nascita e/o a controlli successivi (Screening obbligatorio per legge) </t>
  </si>
  <si>
    <t xml:space="preserve"> Attualmente in tutta la S.C. Pediatria (degenza fisiologia rooming in, degenza pediatria, ambulatorio neonatale post dimissione, stanze dedicate neonati figli di madre COVID pos) esiste un solo apparecchio per otoemissioni. Nel caso di guasto o fuori uso non sarebbe possibile effettuare esame che è obbligatorio per screening da disposizione regionale</t>
  </si>
  <si>
    <t>OFTALMOSCOPIO   per effettuare RIFLESSO ROSSO di screening (LG) N°1</t>
  </si>
  <si>
    <t xml:space="preserve">Apparecchio che serve a testare l’acuità visiva del neonato prima della dimissione dopo la nascita e/o a controlli successivi (Screening obbligatorio per legge) </t>
  </si>
  <si>
    <t xml:space="preserve"> Attualmente in tutta la S.C. Pediatria (degenza fisiologia rooming in, degenza pediatria, ambulatorio neonatale post dimissione, stanze dedicate neonati figli di madre COVID pos) esiste un solo oftalmoscopio. In caso di guasto I neonati dovrebbero essere tutti demandati alla vista oculistica con aggravio e rischio attuale di contagio.</t>
  </si>
  <si>
    <t>ISOLA NEONATALE DI NUOVA GENERAZIONE PER RIANIMAZIONE NEONATALE  N° 1</t>
  </si>
  <si>
    <t xml:space="preserve">APPARECCHIATURA DOTATA DI VARI PRESIDI PER GARANTIRE IL MANTENIMENTO E/O IL RECUPERO E/O LA STABILIZZAZZIONE DI VARIE FUNZIONI VITALI NEL NEONATO  </t>
  </si>
  <si>
    <t>Attualmente nelle aree dedicate alla rianimazione del neonato e precisamente area nascita sala parto, al III piano, area nascita sala operatoria al I piano esistono 2 isole neonatali vetuste ed obsolete non rispondenti ai criteri attuali di tale presidio. Inoltre nell’area di Osservazione Transizionale NON ESISTE un’isola neonatale</t>
  </si>
  <si>
    <t>CASALE M.</t>
  </si>
  <si>
    <t>CENTRO NEONATALE</t>
  </si>
  <si>
    <t>INCUBATORE PER TRASPORTO INTERNO NEONATI N° 1</t>
  </si>
  <si>
    <t>APPARECCHIATURA DI NUOVA GENERAZIONE IN GRADO DI GARANTIRE UN TRASPORTO SICURO ATTRAVERSO DIFFERENTI AREE INTRAOSPEDALIERE. OMOLOGATO PER TRASPORTO ESTERNO DI NEONATI</t>
  </si>
  <si>
    <t>Apparecchiatura in fase di acquisto già nel 2020, pratica non conclusa per mancanza di fondi. Un presidio analogo è stato acquistato nel 20’20 per P.O. Novi L. ESTENSIONE GARA ?Ulteriore urgenza data da rottura dell’incubatore attualmente riparato ma dichiarato in prossimo fuori uso (si rimanda a mail intercorse tra DS Casale la Dr.ssa Carrea e la sottoscritta</t>
  </si>
  <si>
    <t>NEOPUFF N° 1</t>
  </si>
  <si>
    <t xml:space="preserve">VENTILATORE PEZZO A T, Strumento utilizzato per la ventilazione </t>
  </si>
  <si>
    <t>A Casale esiste un solo apparecchio Neopuff. Questo strumento, che da LG deve essere presente ad ogni nascita,  può essere necessario per assistenza a neonati che si trovano in punti lontani tra loro nel  P.O. di Casale (sale parto, sala operatoria vicino alla Ostetricia,m Sala operatoria del blocco operatorio, Nido)</t>
  </si>
  <si>
    <t>POMPA A SIRINGA N° 1</t>
  </si>
  <si>
    <t xml:space="preserve">POMPA AD INFUSIONE, strumento attualmente riconosciuto come obbligatorio per infondere in sicurezza piccole quantità di liquidi e farmaci a neonati </t>
  </si>
  <si>
    <t xml:space="preserve">Attualmente esiste una pompa ad infusione molto obsoleta ai limiti del fuori uso. </t>
  </si>
  <si>
    <t>BILIRUBINOMETRO per rilievo TRANSCUTANEO DELLA BILIRUBINEMIA NEL NEONATO N° 2 OPPURE BILISTICK IN ALTERNATIVA</t>
  </si>
  <si>
    <t>Strumento di nuova generazione per rilevare in modo non invasivo i valori di bilirubinemia nel neonato</t>
  </si>
  <si>
    <t xml:space="preserve"> Attualmente esiste un solo Bilirubinometro transcutaneo. quando si rompe I neonati (o degenti o in controllo ambulatoriale vengono obbligatoriamente sottosposti a puntura del tallone per esame della bilirubinemia con conseguente invasività e dolore. Nota Bene: in alcuni casi i controlli delle bilirubinemia sono necessari in numero di 3-4 nelle 24 ore per più gg consecutivi </t>
  </si>
  <si>
    <t>Strumento di nuova generazione per rilevare in modo non invasivo diversi parametri vitali: Frequenza cardiaca con traccia ECG, Frequanza e curva respiratoria, Saturazione Ossigeno, Pressione Arteriosa.</t>
  </si>
  <si>
    <t>SCALDA BIBERON N° 2</t>
  </si>
  <si>
    <t>TIRALATTE ELETTRICO N° 2</t>
  </si>
  <si>
    <t xml:space="preserve">Strumento elettrico per estrarre il latte materno dal seno, con caratteristiche adeguate all’avvio dell’allattamento </t>
  </si>
  <si>
    <t>GINECOL     Amb. Isteroscopia</t>
  </si>
  <si>
    <t>n. 1 MONITOR 21"</t>
  </si>
  <si>
    <t xml:space="preserve">n. 1 TELECAMERA CCD </t>
  </si>
  <si>
    <t xml:space="preserve">n. 1 OBIETTIVO </t>
  </si>
  <si>
    <t>n. 1 FONTE LUCE</t>
  </si>
  <si>
    <t>n. 2 ISTEROSCOPI</t>
  </si>
  <si>
    <t xml:space="preserve"> Determina n. 1073 del 25.06.2021</t>
  </si>
  <si>
    <t xml:space="preserve">n. 1 RESETTORE BIPOLARE </t>
  </si>
  <si>
    <t>n. 1 ELETTROBISTURI</t>
  </si>
  <si>
    <t xml:space="preserve">CASALE </t>
  </si>
  <si>
    <t>GINECOL</t>
  </si>
  <si>
    <t xml:space="preserve">ECOGRAFO </t>
  </si>
  <si>
    <t>monitor ad alta risoluzione</t>
  </si>
  <si>
    <t>-sonda convex 2D-3D-4D</t>
  </si>
  <si>
    <t>-sonda endovaginale 3D-4D</t>
  </si>
  <si>
    <t>-PW doppler</t>
  </si>
  <si>
    <t>-registrazione videodigitale, software integrato compresa registrazione USB</t>
  </si>
  <si>
    <t>-archiviazione immagini</t>
  </si>
  <si>
    <t>-BMode</t>
  </si>
  <si>
    <t>-MMode</t>
  </si>
  <si>
    <t>-MCFM</t>
  </si>
  <si>
    <t>-CFM color flow dopplerv mode</t>
  </si>
  <si>
    <t>-doppler tissutale</t>
  </si>
  <si>
    <t>-HD zoom ad alta risoluzione.</t>
  </si>
  <si>
    <t>RFCA</t>
  </si>
  <si>
    <t>RRF</t>
  </si>
  <si>
    <t>densitometro REMS (radiofrequency Echographic Multi-Spectrometry)per la valutazione della resistenza dell'osso</t>
  </si>
  <si>
    <t>Echostation</t>
  </si>
  <si>
    <t>indispensabile per Ambulatorio RRF Osteoporosi e fratture osteoporotiche, unico presente nell'ASLAL</t>
  </si>
  <si>
    <t xml:space="preserve">ecografo per valutazione apparato muscolascheletrico </t>
  </si>
  <si>
    <t>da valutare a seconda delle risorse economiche a disposizione</t>
  </si>
  <si>
    <t>indispensabile per attività di infiltrazione endoarticolari e di inoculazione tossina botulinica per la cura della spasticità focale</t>
  </si>
  <si>
    <t>Casale Alessandria</t>
  </si>
  <si>
    <t>apparecchi di elettroterapia portatile (8)</t>
  </si>
  <si>
    <t>TENS</t>
  </si>
  <si>
    <t>utile per attività nei Reparti e domicilliare</t>
  </si>
  <si>
    <t>Degenza Casale</t>
  </si>
  <si>
    <t>n°4 letti elettrici da noleggiare   (vedi gara di appalto) come da richiesta dal 2016 in seguito al progetto di recupero 2 stanze di Degenza RRF</t>
  </si>
  <si>
    <t>Vedi gara di appalto</t>
  </si>
  <si>
    <t>-</t>
  </si>
  <si>
    <t>letti non elettrici</t>
  </si>
  <si>
    <t>costo noleggio annuale  € 2.000,00/cad (x 4 € 8.000/anno)</t>
  </si>
  <si>
    <t>carrello emergenza</t>
  </si>
  <si>
    <t>TOT</t>
  </si>
  <si>
    <t>Prevenzione</t>
  </si>
  <si>
    <t>SIAN - S.S. Medicina Sport</t>
  </si>
  <si>
    <t>Spirometro n. 2</t>
  </si>
  <si>
    <t>Già richiesto in precedenza e mai fornito</t>
  </si>
  <si>
    <t>SISP</t>
  </si>
  <si>
    <t>n. 2 Bilancia pesapersone</t>
  </si>
  <si>
    <t>commerciale -domestico</t>
  </si>
  <si>
    <t>Veterinario S.C. AREA A</t>
  </si>
  <si>
    <t>n. 1 centrifuga da banco (es. Fisherbrand)</t>
  </si>
  <si>
    <t>fino a 32 provette singole</t>
  </si>
  <si>
    <t>Da utilizzare anche da S.C. Area C</t>
  </si>
  <si>
    <t xml:space="preserve">Rifacimento tratti di muro di cinta Via IV Novembre ang. Mortuario </t>
  </si>
  <si>
    <t xml:space="preserve">URGENTE Rifacimento nuova cabina elettrica 1 di MT (struttureìa, armadi e collegamenti) </t>
  </si>
  <si>
    <t>Rifacimento tratti di muro di cinta V.le Giolitti /S.da Pozzo S.Evasio</t>
  </si>
  <si>
    <t>P.O. di Acqui Terme - Revisione logistica reparti e servizi (interventi edili ed impiantistici) – Adeguamento ambulatori ginecologia al piano 2°, sala gessi al piano 1°, DH multidisciplinare al piano 5°, ecc</t>
  </si>
  <si>
    <t>interventi diversi ai vari piani richiesti da DSPO - riproposto 2022</t>
  </si>
  <si>
    <t>Riproposto 2022 uilizzo economie</t>
  </si>
  <si>
    <t xml:space="preserve">Riproposto utilizzo economie </t>
  </si>
  <si>
    <t>Intervento riproposto 2022</t>
  </si>
  <si>
    <t>intervento riproposto 2022</t>
  </si>
  <si>
    <t>impianto obsoleto e insufficiente - riproposto anno 2022 verificare ppp</t>
  </si>
  <si>
    <t>richiesta DSPO 2021 - nuova voce</t>
  </si>
  <si>
    <t>Lavori edili ed impiantistici per definitiva collocazione servizio Trasfusionale e per  lavori ampliamento Laboratorio</t>
  </si>
  <si>
    <t>Riproposto 2022 richiesta dr Semino e d.ssa Arona</t>
  </si>
  <si>
    <t>Nuovi spogliatoi personale sanitario al piano seminterrato - Interventi edili ed impiantistici</t>
  </si>
  <si>
    <t>Riproposto 2022 - intervento in corso oneri a carico 2022 e 2023</t>
  </si>
  <si>
    <t>interventi di riorganizzazione territoriale</t>
  </si>
  <si>
    <t>Interventi edili ed impiantistici per adeguamento parte di struttura sanitaria territoriale non interessata da intervento PNRR</t>
  </si>
  <si>
    <t>Nuova voce 2022 a seguito PNRR</t>
  </si>
  <si>
    <t>Completamento adeguamento norme prevenzione incendi : realizzazione impianto rilevazione e allarme incendio, impianto sonoro di emergenza, impianto illuminazione di sicurezza e porte tagliafuoco - 4° lotto – piano interrato</t>
  </si>
  <si>
    <t>Riproposto 2022 – incarico affidato</t>
  </si>
  <si>
    <t>Completamento adeguamento norme prevenzione incendi : realizzazione impianto rilevazione e allarme incendio, impianto sonoro di emergenza, impianto illuminazione di sicurezza e porte tagliafuoco - 3° lotto – piano 5°</t>
  </si>
  <si>
    <t>intervento necessario DM 19.03.2015 - riproposto 2022</t>
  </si>
  <si>
    <t>V° LOTTO Adeguamento strutturale antincendio parte piano secondo</t>
  </si>
  <si>
    <t xml:space="preserve">nuova voce 2022 – ospedale Acqui deve essere completamente adeguato al DM 19.3.2015 entro 2025 </t>
  </si>
  <si>
    <t>VI° LOTTO Adeguamento strutturale antincendio completamento piano secondo</t>
  </si>
  <si>
    <t>nuova voce 2022 – ospedale Acqui deve essere completamente adeguato al DM 19.3.2015 entro 2025 – seguiranno altri lotti</t>
  </si>
  <si>
    <t xml:space="preserve">Completamento adeguamento norme prevenzione incendi : realizzazione impianto rilevazione e allarme incendio, impianto sonoro di emergenza, impianto illuminazione di sicurezza e porte tagliafuoco - 2° lotto </t>
  </si>
  <si>
    <t>intervento necessario DM 19.03.2015 - riproposto 2022  - incarico affidato</t>
  </si>
  <si>
    <t>Riproposto 2022 – intervento urgente</t>
  </si>
  <si>
    <t>Completamento adeguamento norme prevenzione incendi : realizzazione impianto rilevazione e allarme incendio, impianto sonoro di emergenza, impianto illuminazione di sicurezza e porte tagliafuoco - 2° lotto – piani diversi</t>
  </si>
  <si>
    <r>
      <t>intervento necessario DM 19.03.2015 -</t>
    </r>
    <r>
      <rPr>
        <b/>
        <i/>
        <sz val="8"/>
        <rFont val="Arial"/>
        <family val="2"/>
        <charset val="1"/>
      </rPr>
      <t xml:space="preserve"> riproposto</t>
    </r>
    <r>
      <rPr>
        <i/>
        <sz val="8"/>
        <rFont val="Arial"/>
        <family val="2"/>
        <charset val="1"/>
      </rPr>
      <t xml:space="preserve"> 2022</t>
    </r>
  </si>
  <si>
    <t>Struttura chiusa - L'intervento potrebbe essere inserito nel bando per la nuova gestione - riproposto 2022 - progetto agli atti ASL AL</t>
  </si>
  <si>
    <t>Primo lotto interventi di adeguamento antincendio parte piano terra : porte tagliafuoco, depositi, compartimentazioni, impianto rivelazione, illuminazioni di sicurezza</t>
  </si>
  <si>
    <t>intervento riproposto 2022 - Intervendo necessario DM 19.03.2015</t>
  </si>
  <si>
    <t>Intervento indispensabile DM 19.03.2015 -riproposto 2022</t>
  </si>
  <si>
    <t>intervento indispensabile - voce a seguito infiltrazioni alluvione 23 novembre 2019 - riproposto anno 2022</t>
  </si>
  <si>
    <t>Riproposto 2022 – indispensabile a seguito rottura vetrino</t>
  </si>
  <si>
    <t>intervento improcrastinabile per motivi di igiene - apparecchiature obsolete inadeguate – preventivo agli atti - riproposto anno 2022</t>
  </si>
  <si>
    <t xml:space="preserve">Radiologia – Rifacimento pavimentazione corridoi e impermeabilizzazione copertura ammalorata </t>
  </si>
  <si>
    <t>Nuova voce 2022 – infiltrazioni sala mammografia e richieste dr Minetti</t>
  </si>
  <si>
    <t>riproposto anno 2022 - Le elevate temperature del periodo estivo portano le macchine a lavorare alla massima potenza sotto stress - ppp gestione calore</t>
  </si>
  <si>
    <t>Intervento necessario - riproposto anno 2022</t>
  </si>
  <si>
    <t xml:space="preserve">riproposto anno 2022 - Prot. ASL AL 49276 del 10.05.2018 </t>
  </si>
  <si>
    <t>Adeguamento reparto dialisi piano terra (creazione 1 p.l. Infettivi)</t>
  </si>
  <si>
    <t>nuova voce 2022 - richiesta DSPO</t>
  </si>
  <si>
    <t>Intervento necessario - riproposto anno 2022 - ppp</t>
  </si>
  <si>
    <t>Riproposto 2022</t>
  </si>
  <si>
    <t>Segnalazione del gestore dicembre 2022 - non più riparabile – intervento indispensabile causa di infiltrazioni</t>
  </si>
  <si>
    <t xml:space="preserve">riproposto anno 2022 </t>
  </si>
  <si>
    <t>Riproposto 2022 - area piano terra ex ADI chiusa ed interdetta a pubblico ed operatori (inserito progetto PNRR – attendere autorizzazione per nuova CdC)</t>
  </si>
  <si>
    <t>soggetto ad infiltrazioni – urgente – riproposto 2022</t>
  </si>
  <si>
    <t xml:space="preserve">Criticità ambientale - Anni 2018/2019/2020  installati condizionatori insufficienti - Restano numerosi ambulatori da climatizzare - riproposto 2022 - </t>
  </si>
  <si>
    <t>Rifacimento pavimentazione ammalorata corridoio collegamento piano terra</t>
  </si>
  <si>
    <t>richieste da reparto avvallate da DSPO - riproposto 2022</t>
  </si>
  <si>
    <t>Riproposto 2022 – pericolanti con rischio caduta</t>
  </si>
  <si>
    <t xml:space="preserve">Riproposto 2022  - Prot. ASL AL 49276 del 10.05.2018 </t>
  </si>
  <si>
    <t>Intervento necessario – rischio amianto - riproposto anno 2022</t>
  </si>
  <si>
    <t>pericolo distacco intonaci – Riproposto 2022</t>
  </si>
  <si>
    <t>riproposto anno 2022 – rischio infiltrazioni</t>
  </si>
  <si>
    <t>Riproposto 2022 - alluvione 2014 e alluvione 21.10.2019</t>
  </si>
  <si>
    <t>impianti vecchi - riproposto 2022</t>
  </si>
  <si>
    <r>
      <t xml:space="preserve">Utile di esercizio anno 2016 dedicato a Case della Salute €.1.200.000,00 </t>
    </r>
    <r>
      <rPr>
        <b/>
        <sz val="8"/>
        <rFont val="Arial"/>
        <family val="2"/>
        <charset val="1"/>
      </rPr>
      <t xml:space="preserve">UT17 </t>
    </r>
  </si>
  <si>
    <t>Incarico Giacobbe su 2021 €. 7.580,00 Prop. DT 2046/21</t>
  </si>
  <si>
    <t>Arredi</t>
  </si>
  <si>
    <t xml:space="preserve">n. 1 acquistata con Determina n. 1875 del 26.11.2021 Fondo Covid </t>
  </si>
  <si>
    <t xml:space="preserve">Acquistata con Determina n. 1875 del 26.11.2021 Fondo Covid </t>
  </si>
  <si>
    <t>Frigorifero da laboratorio (immunoistochimica)</t>
  </si>
  <si>
    <t>Difficoltà nel mantenimento della temperatura</t>
  </si>
  <si>
    <t>Frigorifero da laboratorio (citologia)</t>
  </si>
  <si>
    <t>Postazione di taglio (microtomo rotativo+piastra fredda + bagnetto termostatato stendifetta)</t>
  </si>
  <si>
    <t>13000 microtomo rotativo
2000 bagno termostatato con vasca in pirex
5000 piastra fredda a pozzetto</t>
  </si>
  <si>
    <t>Pinza termostatata per inclusione</t>
  </si>
  <si>
    <t>Attualmente è presente una sola centralina (datata)</t>
  </si>
  <si>
    <t>Piastra fredda (inclusione)</t>
  </si>
  <si>
    <t>Sostituzione strumento sottoposto a continui interventi di riparazione SAREBBE OPPORTUNO VALUTARE UN SERVICE?</t>
  </si>
  <si>
    <t xml:space="preserve">Frigorifero da laboratorio </t>
  </si>
  <si>
    <t>Conservazione pezzi anatomia provenienti a fresco dalle sale operatorie</t>
  </si>
  <si>
    <t>Centrifuga per provette tipo falcon da 50 ml</t>
  </si>
  <si>
    <t>esecuzione esami citologici</t>
  </si>
  <si>
    <t>Bagno termostatato stendifetta con vasca in pirex</t>
  </si>
  <si>
    <t>Piastra fredda a pozzetto (taglio)</t>
  </si>
  <si>
    <t xml:space="preserve">attualmente sprovvisti </t>
  </si>
  <si>
    <t>Strutturale Servizi</t>
  </si>
  <si>
    <t>congelatore verticale -30/-40 °C capacità 600 Lt</t>
  </si>
  <si>
    <t>centrifuga non conforme a normativa (non tarabile)</t>
  </si>
  <si>
    <t>n.5 sgabelli da lavoro</t>
  </si>
  <si>
    <t>n.5 sedie visitatore</t>
  </si>
  <si>
    <t xml:space="preserve">n.1 carrellino dimensioni  70x50 
</t>
  </si>
  <si>
    <t>n.1 armadio portadocumenti</t>
  </si>
  <si>
    <t>frigorifero per reagenti capacità 400 Lt temperatura di esercizio 2-8 °C</t>
  </si>
  <si>
    <t>4,000,00</t>
  </si>
  <si>
    <t>malfunzionante (problemi di temperature alte o troppo basse)</t>
  </si>
  <si>
    <t>congelatore orizzontale capacità 400 Lt temperatura di esercizio -30/-40 °C</t>
  </si>
  <si>
    <t>Casale M.to/     Tortona/Novi L.</t>
  </si>
  <si>
    <t>scongelatore plasma per 4 sacche temperatura 37°c</t>
  </si>
  <si>
    <t>N. 1 impedenzometro</t>
  </si>
  <si>
    <t>Ambul. Acqui Terme</t>
  </si>
  <si>
    <t>Distretto Aqui - Ovada</t>
  </si>
  <si>
    <t>Amb. Infettivologia</t>
  </si>
  <si>
    <t>completo di sonda lineare e convessa - per eco addominali</t>
  </si>
  <si>
    <t>Amb. Valenza Casale</t>
  </si>
  <si>
    <t>analizzatore POCT da prelievo capillare</t>
  </si>
  <si>
    <t>test quantitativo emoglobina glicata, albumina creatinina nell'urina, colesterolo totale, HDL, LDL, trigliceridi, prot. C reattiva</t>
  </si>
  <si>
    <t>Distretto AL- Valenza</t>
  </si>
  <si>
    <t xml:space="preserve">N. 1 frigorifero con disco termografico </t>
  </si>
  <si>
    <t>San Salvatore</t>
  </si>
  <si>
    <t>N 1 defibrillatore esterno automatizzato</t>
  </si>
  <si>
    <t>V. Pacinotti</t>
  </si>
  <si>
    <t>n.1 bilancia per neonati</t>
  </si>
  <si>
    <t>Amb. Castellazzo</t>
  </si>
  <si>
    <t>ambulatorio ginecol</t>
  </si>
  <si>
    <t>Amb. Cristo</t>
  </si>
  <si>
    <t>Cristo D 3</t>
  </si>
  <si>
    <t>Terapia del dolore</t>
  </si>
  <si>
    <t>n. 2 lampade ad infrarossi lontani</t>
  </si>
  <si>
    <t>Con Gara Noleggi coperti 4 ventilatori su 6; necessario mantenimento noleggi urgenti e completare sostituzioni</t>
  </si>
  <si>
    <t>Con Gara Noleggi coperte 4 sale su 6  con apparecchio anestesia e monitor; necessario mantenimento  noleggio urgente e completare sostituzioni</t>
  </si>
  <si>
    <t>n. 2 apparecchi anestesia con Monitor Parametri Vitali</t>
  </si>
  <si>
    <t>Da Gara (rigo sopra) acquisiti solo 4 apparecchi con monitor su 6 SO</t>
  </si>
  <si>
    <t xml:space="preserve"> necessari per completare rinnovo apparecchi in obsolescenza Blocco Operatorio</t>
  </si>
  <si>
    <t>Con Gara Noleggi consegna 1 ventilatore (minimo per accreditamento); necessario mantenimento  noleggio urgente</t>
  </si>
  <si>
    <t>n 2 ventilatori da trasporto</t>
  </si>
  <si>
    <t>1 Oxylog già Fuori uso non riparabile per obsolescenza e altro prossimo a definitiva non riaprabilità</t>
  </si>
  <si>
    <t>Richiesto Noleggio Urgente</t>
  </si>
  <si>
    <t>n. 4 barelle da trasporto</t>
  </si>
  <si>
    <t>n. 7 monitor parametri vitali rianimazione</t>
  </si>
  <si>
    <t>Sostituzione Monitor posti letto Ria (ridotti perché altri in acquisizione con Piano Arcuri)</t>
  </si>
  <si>
    <t>Sostituzione vecchia Centrale</t>
  </si>
  <si>
    <t>n.2 monitor trasporto</t>
  </si>
  <si>
    <t>n. 1 lettino elettrico</t>
  </si>
  <si>
    <t>Sostituzione lettino fuori norma e vetusto</t>
  </si>
  <si>
    <t>Già richesto da Terapia del Dolore</t>
  </si>
  <si>
    <t>n. 2 apparecchi anestesia con monitor parametri vitali</t>
  </si>
  <si>
    <t>1 Oxylog non riparabile per obsolescenza e altro prossimo a definitiva non riaprabilità</t>
  </si>
  <si>
    <t>n.2 monitor trasporto intra ospedaliero</t>
  </si>
  <si>
    <t>Sostituzione Monitor Rianimazione</t>
  </si>
  <si>
    <t>Con Gara Noleggi coperte 3 sale su 4  con apparecchio anestesia e monitor; necessario completare sostituzioni</t>
  </si>
  <si>
    <t>n. 1 apparecchio anestesia con monitor parametri vitali</t>
  </si>
  <si>
    <t>Da Gara (rigo sopra) acquisiti solo 3 apparecchi con monitor su 4 SO</t>
  </si>
  <si>
    <t>In Corso Noleggio urgente e  da Gara Noleggi consegnati 3 ventilatori</t>
  </si>
  <si>
    <t>Non presenti in dotazione reparto</t>
  </si>
  <si>
    <t>Temporaneamente sostituito Jolly con altro ventilatore in obsolescenza ma meno vetusto (servo 300); in consegna 1 ventilatore da Gara Noleggi (minimo per accreditamento)</t>
  </si>
  <si>
    <t>n. 1 lavapadelle</t>
  </si>
  <si>
    <t>fuori supporto assistenza tecnica - f.uso dicembre 2021 lavapadelle DISHER</t>
  </si>
  <si>
    <t>In consegna 1 ventilatore da Gara Noleggi</t>
  </si>
  <si>
    <t>Con Gara Noleggi consegna 1 ventilatore (minimo per accreditamento)</t>
  </si>
  <si>
    <t>Con Gara Noleggi coperti 3 ventilatori su 6; necessario Completare Upgrade (rigo sopra) per completare sostituzioni</t>
  </si>
  <si>
    <t>2 Oxylog in obsolescenza</t>
  </si>
  <si>
    <t>Con Gara Noleggi coperte 3 sale su 4  con apparecchio anestesia e monitor; necessario mantenere noleggio urgente e completare sostituzioni</t>
  </si>
  <si>
    <t>Da Gara (rigo sopra) acquisiti solo 3 apparecchi con monitor su 5 SO</t>
  </si>
  <si>
    <t>1 barella da stazionamento</t>
  </si>
  <si>
    <t>Sostituzione barella vetusta</t>
  </si>
  <si>
    <t>Monitor parametri in obsolescenza</t>
  </si>
  <si>
    <t>ABR</t>
  </si>
  <si>
    <t>per consentire di essere il riferimento per audiologia pediatrica</t>
  </si>
  <si>
    <t>Microscopio operatorio</t>
  </si>
  <si>
    <t>Videonistagmoscopia</t>
  </si>
  <si>
    <t>Apparecchio per ENG</t>
  </si>
  <si>
    <t>Apparecchio per VHIT</t>
  </si>
  <si>
    <t>Apparecchio per VEMPs</t>
  </si>
  <si>
    <t>Otomicroscopio</t>
  </si>
  <si>
    <t>Colonna per videoendoscopia vie aeree superiori</t>
  </si>
  <si>
    <t>ad uso ambulatoriale</t>
  </si>
  <si>
    <t xml:space="preserve">Laser CO2 </t>
  </si>
  <si>
    <t>da abbinarsi al microscopio di Sala Operatoria per chirurgia laringea Laser</t>
  </si>
  <si>
    <t>fibroendoscpio flessibile pediatrico</t>
  </si>
  <si>
    <t>Oftalmoscopio binoculare</t>
  </si>
  <si>
    <t xml:space="preserve">Kit completo </t>
  </si>
  <si>
    <t>Già richiesto un anno fa senza successo, nel frattempo ulteriore deterioramento dell’apparecchio con frequenti guasti segnalati all’ingegneria clinica. - Completo di sonda vascolare - Razionale COVID</t>
  </si>
  <si>
    <t xml:space="preserve">N.6 CARROZZINE </t>
  </si>
  <si>
    <t>Già richiesto un anno fa senza successo, nel frattempo ulteriore deterioramento dei presidi con rischio clinico nell’utilizzo di presidi non a norma.</t>
  </si>
  <si>
    <t>n. 4 PIANTANE PORTAFLEBO</t>
  </si>
  <si>
    <t>Gia richiesto un anno fa senza successo con ulteriore deterioramento di quelli in uso, ormai inutillizabili per rischio clinico</t>
  </si>
  <si>
    <t>Gia richiesto un  anno fa senza successo.</t>
  </si>
  <si>
    <t xml:space="preserve">Già richiesto un anno fa senza successo, necessità di camere miste in stroke unit (pazienti monitorizzati) </t>
  </si>
  <si>
    <t>N.1 CARROZZINA BASCULANTE</t>
  </si>
  <si>
    <t>CARRELLO PORTA CARTELLE CLINICHE CON SUPPORTO PER PC SOFIA.</t>
  </si>
  <si>
    <t>ECOGRAFO PORTATILE CON SONDA LINEARE, CONVEX E SETTORIALE</t>
  </si>
  <si>
    <t>Potenziamento attività diagnostica ed esecuzione procedure invasive ecoassistite bedside; strumentazione in uso solo parzialmente funzionante e obsoleta - Completo sdi sonda vascolare, cardiologica e convex - Razionale COVID</t>
  </si>
  <si>
    <t>POMPE SIRINGA (NUM.5)</t>
  </si>
  <si>
    <t>Potenziamento (ottimizzazione infusione farmaci salvavita)</t>
  </si>
  <si>
    <t>CARRELLO PER VISITA</t>
  </si>
  <si>
    <t>PC FISSO CON SCHERMO CON WEBCAM INTEGRATA</t>
  </si>
  <si>
    <t>Necessità video call</t>
  </si>
  <si>
    <t>PC FISSO CON SISTEMA OPERATIVO WIN 10 E AGGIORNAMENTO SOFTWARE CUSTOMED PER MONITORAGGIO PA 24 ORE</t>
  </si>
  <si>
    <t>Necessità aggiornamento applicativi</t>
  </si>
  <si>
    <t>CAPILLAROSCOPIO</t>
  </si>
  <si>
    <t>Potenziamento attività reumatologica</t>
  </si>
  <si>
    <t>Det. n. 1288 del 2021</t>
  </si>
  <si>
    <t>Completo sdi sonda cardiologica e vascolare - Razionale COVID - vd mail Dr. Nardi del 07.12.2021</t>
  </si>
  <si>
    <t>n. 5 Registratori + software dedicato Holter ECG (ed eventuale PC hardware)</t>
  </si>
  <si>
    <t>Defibrillatore portatile Philips efficacia dfm 100</t>
  </si>
  <si>
    <t>n. 3 letti elettrici</t>
  </si>
  <si>
    <t>n. 1 letto elettrico per UTIC</t>
  </si>
  <si>
    <t>UTIC</t>
  </si>
  <si>
    <t xml:space="preserve">n. 15 comodini </t>
  </si>
  <si>
    <t>per monitoraggio paz -                             Richiesta COVID</t>
  </si>
  <si>
    <t>MED. Sez. gialla</t>
  </si>
  <si>
    <t xml:space="preserve"> Richiesta COVID</t>
  </si>
  <si>
    <t>MED. Sez. rosa</t>
  </si>
  <si>
    <t>per pazienti con reazioni avverse da CT -  Richiesta COVID</t>
  </si>
  <si>
    <t>n.2 umidificatori con generatore di flusso integrato  per erogare ossigeno ad alto flusso</t>
  </si>
  <si>
    <t>Tipo  "AIRVO 2"</t>
  </si>
  <si>
    <t xml:space="preserve">N. 4 POMPE DA INFUSIONE </t>
  </si>
  <si>
    <t>N. 5 LETTI ELETTRICI</t>
  </si>
  <si>
    <t>ECOGRAFO PER PROCEDURE SU PLEURA + ECOBRONCOSCOPIO</t>
  </si>
  <si>
    <t>FORTEMENTE RACCOMANDATO PER RIDURRE LE COMPLICANZE - Completo sdi sonda convex e lineare - Razionale COVID</t>
  </si>
  <si>
    <t>POSSIBILE NOLEGGIO</t>
  </si>
  <si>
    <t>POLISONNIGRAFO</t>
  </si>
  <si>
    <t>STAMPANTE SPIROMETRO</t>
  </si>
  <si>
    <t>VIDEOBRONCOSCOPIO CON CANALE 2,8 PER PROCEDURE OPERATIVE</t>
  </si>
  <si>
    <t>VIDEOBRONCOSCOPIO ULTRASOTTILE PER BIOPSIE SU NODULI PERIFERICI</t>
  </si>
  <si>
    <t>n. 2 Monitor</t>
  </si>
  <si>
    <t>Fresenius Nextage; per pz covid +</t>
  </si>
  <si>
    <t>per DH</t>
  </si>
  <si>
    <t xml:space="preserve">N. 1 LAVAPADELLE </t>
  </si>
  <si>
    <t>LAVAPADELLE</t>
  </si>
  <si>
    <t>ecg</t>
  </si>
  <si>
    <t>da collegare al sistema MUSE - tipo MAC 2000</t>
  </si>
  <si>
    <t>Spirometro</t>
  </si>
  <si>
    <t>n. 2 TCM5 Flex</t>
  </si>
  <si>
    <t>Det. n. 1112/2021</t>
  </si>
  <si>
    <t>Determina in corso di approvazione (dicembre 2021)</t>
  </si>
  <si>
    <t>Veterinario S.C. AREA B/PMPPV..S.S.NIV</t>
  </si>
  <si>
    <t>1) n. 5 Termometri +sonda omologati provvisti di certificato di taratura (accredia)  con validità 1anno preferibilmente 3 anni. 2) n. 8 termometri a sonda omologati da calibrare periodicamente con termometro certificato accredia del punto 1 secondo procedura.</t>
  </si>
  <si>
    <t>Misurazione temperatura alimenti solidi/liquidi e ambienti di conservazione. Es.Tipo:1)Termometro-DELTA OHM. Modello HD2107.1-12016092+ sonda DELTA OHM modello TP473P.0-15034134 Certificato taratura 3 anni.Ditta GEASS srl. 2)Termometri  a sonda omologati tipo TESTO 104-IR</t>
  </si>
  <si>
    <t>Per le tre S.C. Veterinario Area B/PMPPV-S.S. NIV. i</t>
  </si>
  <si>
    <t>nota del 29.12.21</t>
  </si>
  <si>
    <t>per esecuzione esami pazienti barellati</t>
  </si>
  <si>
    <t>aggiornamento sistema biopsia collegato al tavolo fisher per mammotome</t>
  </si>
  <si>
    <t>con contributo fondazione CRA - procedura diretta (Devicor)</t>
  </si>
  <si>
    <t>dotato di modulo tomosintesi, stereo e ws</t>
  </si>
  <si>
    <t>dotato di modulo tomosintesi</t>
  </si>
  <si>
    <t>attualmente tutti i reagenti sia in uso che in gacenza sono contenuti nello stesso frigo</t>
  </si>
  <si>
    <t>Distretto Casale - Alessandria</t>
  </si>
  <si>
    <t>Distretto Casale - AL</t>
  </si>
  <si>
    <t>ortopantomografo</t>
  </si>
  <si>
    <t>per conservare vaccini - COVID</t>
  </si>
  <si>
    <t>COVID</t>
  </si>
  <si>
    <t>Amb Odontoiatria</t>
  </si>
  <si>
    <t>n. 1 lampada fotopolimerizzatrice</t>
  </si>
  <si>
    <t>Amb. Arquata Scrivia</t>
  </si>
  <si>
    <t>Distretto Novi L.</t>
  </si>
  <si>
    <t>N. 1 occhiali di Frenzel</t>
  </si>
  <si>
    <t>Ambul. Castelnuovo Scrivia</t>
  </si>
  <si>
    <t>Ambul.  Castelnuovo Scrivia</t>
  </si>
  <si>
    <t xml:space="preserve">ASL AL </t>
  </si>
  <si>
    <t>Gastroenterologia</t>
  </si>
  <si>
    <t>n. 1 elettrobisturi ALTA FASCIA con modulo argon</t>
  </si>
  <si>
    <t>presente donazione pari € 20.000</t>
  </si>
  <si>
    <t>n. 3 elettrobisturi FASCIA STANDARD</t>
  </si>
  <si>
    <t>n. 1 modulo argon</t>
  </si>
  <si>
    <t>Componenti colonna. Procedura di acquisizione in corso dicembre 2021 -  Fondo Piccinini - Proposta Determina 2042</t>
  </si>
  <si>
    <t>disponibili da precedente donazione € 15.000,00</t>
  </si>
  <si>
    <t>QUOTA ANNO 2022</t>
  </si>
  <si>
    <t>Interventi e dotazioni informatiche</t>
  </si>
  <si>
    <t>Interventi strutturali + contrattualizzati</t>
  </si>
  <si>
    <t>B</t>
  </si>
  <si>
    <t>C</t>
  </si>
  <si>
    <t>D</t>
  </si>
  <si>
    <t>totale</t>
  </si>
  <si>
    <t>Strutt.Laboratorio</t>
  </si>
  <si>
    <t>Costo complessivo</t>
  </si>
  <si>
    <t>Strutt. RAD. NTO</t>
  </si>
  <si>
    <t>Strtt. RAD. CA</t>
  </si>
  <si>
    <t>Costo presunto</t>
  </si>
  <si>
    <t>N.ordine</t>
  </si>
  <si>
    <t xml:space="preserve">Strutt. Anat. Pat. </t>
  </si>
  <si>
    <t xml:space="preserve">Distr. NO TO </t>
  </si>
  <si>
    <t xml:space="preserve">Distr. AL VAL CAS AC OV </t>
  </si>
  <si>
    <r>
      <t xml:space="preserve">Sostituzione apparecchiature fuori produzione (Galileo N°2 galileo anno 2000   N°4 galileo anno 2001          N°2 veolar antecedenti anno 2000) e in obsolescenza (non più garantita riparazione quando terminati ricambi del produttore). Censimento e valutazione Servizio TBICT </t>
    </r>
    <r>
      <rPr>
        <b/>
        <sz val="8"/>
        <rFont val="Calibri"/>
        <family val="2"/>
        <scheme val="minor"/>
      </rPr>
      <t xml:space="preserve"> In Corso noleggio urgente e consegnati da gara noleggi 4 ventilatori</t>
    </r>
  </si>
  <si>
    <r>
      <t xml:space="preserve">N°2 servo 900c antecedente anno 2000 N°2 jolly anno 1998       N°1 </t>
    </r>
    <r>
      <rPr>
        <b/>
        <sz val="8"/>
        <rFont val="Calibri"/>
        <family val="2"/>
        <scheme val="minor"/>
      </rPr>
      <t>archimede anno 2002 (fuori uso).   In corso noleggio urgente e gara noleggi aggiudicata in attesa consegna</t>
    </r>
  </si>
  <si>
    <r>
      <t xml:space="preserve">N°1 raphael anno 2004 </t>
    </r>
    <r>
      <rPr>
        <b/>
        <sz val="8"/>
        <rFont val="Calibri"/>
        <family val="2"/>
        <scheme val="minor"/>
      </rPr>
      <t>(teoricamente in acquisizione 2017.   )  In Consegna da gara noleggi 1 ventilatore</t>
    </r>
  </si>
  <si>
    <r>
      <t xml:space="preserve">Sostituzione apparecchiature Datex in dotazione dal 1996-1997  </t>
    </r>
    <r>
      <rPr>
        <b/>
        <sz val="8"/>
        <rFont val="Calibri"/>
        <family val="2"/>
        <scheme val="minor"/>
      </rPr>
      <t>Gara noleggi in consegna per 3 apparecchi</t>
    </r>
  </si>
  <si>
    <r>
      <t xml:space="preserve">Necessario per accreditamento (da sostituire obsolescente presente jolly) </t>
    </r>
    <r>
      <rPr>
        <b/>
        <sz val="8"/>
        <rFont val="Calibri"/>
        <family val="2"/>
        <scheme val="minor"/>
      </rPr>
      <t xml:space="preserve"> In consegna 1 ventilatore da Gara noleggi aggiudicata</t>
    </r>
  </si>
  <si>
    <r>
      <t xml:space="preserve">Sostituzione apparecchiature KION in obsolescenza.  </t>
    </r>
    <r>
      <rPr>
        <b/>
        <sz val="8"/>
        <rFont val="Calibri"/>
        <family val="2"/>
        <scheme val="minor"/>
      </rPr>
      <t>In corso 1 noleggio urgente  e</t>
    </r>
    <r>
      <rPr>
        <sz val="8"/>
        <rFont val="Calibri"/>
        <family val="2"/>
        <scheme val="minor"/>
      </rPr>
      <t xml:space="preserve"> </t>
    </r>
    <r>
      <rPr>
        <b/>
        <sz val="8"/>
        <rFont val="Calibri"/>
        <family val="2"/>
        <scheme val="minor"/>
      </rPr>
      <t>Gara noleggi Lotto 1 andato deserto per eccessivo ribasso base d'asta</t>
    </r>
  </si>
  <si>
    <r>
      <t xml:space="preserve">N°1 jollytronic anno 1990                 N°1 jollytronic 2 anno 1995  (entrambi in obsolescenza), uno sostituito con noleggio urgente nel 2016 </t>
    </r>
    <r>
      <rPr>
        <b/>
        <sz val="8"/>
        <rFont val="Calibri"/>
        <family val="2"/>
        <scheme val="minor"/>
      </rPr>
      <t xml:space="preserve"> In consegna 1 Apparecchio da Gara Noleggi</t>
    </r>
  </si>
  <si>
    <r>
      <t xml:space="preserve">N°1 servo 900c anno 2007 Fuori uso a seguito rottura non riparabile per obsolescenza </t>
    </r>
    <r>
      <rPr>
        <b/>
        <sz val="8"/>
        <rFont val="Calibri"/>
        <family val="2"/>
        <scheme val="minor"/>
      </rPr>
      <t>Consegnato 1 ventilatore da Gara Noleggi</t>
    </r>
  </si>
  <si>
    <r>
      <t xml:space="preserve">N°1 raphael anno 2004 (trasferito a Novi per tamponare altra rottura) comunque in obsolescenza  </t>
    </r>
    <r>
      <rPr>
        <b/>
        <sz val="8"/>
        <rFont val="Calibri"/>
        <family val="2"/>
        <scheme val="minor"/>
      </rPr>
      <t>In attesa consegna apparecchio da gara noleggi</t>
    </r>
  </si>
  <si>
    <r>
      <t xml:space="preserve">N°2 servo 300 anno 1999 N°2 evita anno 2006        N°1 galileo anno 1998    </t>
    </r>
    <r>
      <rPr>
        <b/>
        <sz val="8"/>
        <rFont val="Calibri"/>
        <family val="2"/>
        <scheme val="minor"/>
      </rPr>
      <t>In Corso Noleggio urgente e  Gara Nolegg</t>
    </r>
    <r>
      <rPr>
        <sz val="8"/>
        <rFont val="Calibri"/>
        <family val="2"/>
        <scheme val="minor"/>
      </rPr>
      <t xml:space="preserve">i </t>
    </r>
    <r>
      <rPr>
        <b/>
        <sz val="8"/>
        <rFont val="Calibri"/>
        <family val="2"/>
        <scheme val="minor"/>
      </rPr>
      <t>aggiudicata 2021</t>
    </r>
  </si>
  <si>
    <r>
      <t xml:space="preserve">N°1 kion anno 1999        N°4 servo 900 anno 1991     </t>
    </r>
    <r>
      <rPr>
        <b/>
        <sz val="8"/>
        <rFont val="Calibri"/>
        <family val="2"/>
        <scheme val="minor"/>
      </rPr>
      <t>In corso noleggio urgente e gara noleggi Lotto 1 andato deserto per eccessivo ribasso base d'asta</t>
    </r>
  </si>
  <si>
    <r>
      <t xml:space="preserve">N°1 jollytronic anno 1998  </t>
    </r>
    <r>
      <rPr>
        <b/>
        <sz val="8"/>
        <rFont val="Calibri"/>
        <family val="2"/>
        <scheme val="minor"/>
      </rPr>
      <t xml:space="preserve"> In corso Noleggio urgente e  gara Noleggi in aggiudicata in attesa consegne</t>
    </r>
  </si>
  <si>
    <r>
      <t xml:space="preserve">Attualmente il riscaldamento del latte materno tirato o del latte in formula avviane con metodi non sicuri dal punto di vista nutrizionale (microonde) o igienico (scaldabiberon ad acqua)  LG </t>
    </r>
    <r>
      <rPr>
        <b/>
        <sz val="8"/>
        <color rgb="FF000000"/>
        <rFont val="Calibri"/>
        <family val="2"/>
        <scheme val="minor"/>
      </rPr>
      <t xml:space="preserve"> INOLTRE: ALLESTIMENTO STANZE MAMME COVID POSITIVE</t>
    </r>
  </si>
  <si>
    <r>
      <t xml:space="preserve">Tiralatte già in dotazione N° 2, Marca Medela con relativo materiale di consumo. </t>
    </r>
    <r>
      <rPr>
        <b/>
        <sz val="8"/>
        <color rgb="FF000000"/>
        <rFont val="Calibri"/>
        <family val="2"/>
        <scheme val="minor"/>
      </rPr>
      <t xml:space="preserve"> INOLTRE: ALLESTIMENTO STANZE MAMME COVID POSITIVE</t>
    </r>
  </si>
  <si>
    <r>
      <t xml:space="preserve">In occasione della pandemia COVID, dovendo provvedere ad attrezzare un’area dedicata a madri puerpere COVID positive, costituita da tre stanze, a distanza dalla degenza fisiologicamadre -neonato,  questo presidio è risultato carente </t>
    </r>
    <r>
      <rPr>
        <b/>
        <sz val="8"/>
        <color rgb="FF000000"/>
        <rFont val="Calibri"/>
        <family val="2"/>
        <scheme val="minor"/>
      </rPr>
      <t xml:space="preserve"> INOLTRE: ALLESTIMENTO STANZE MAMME COVID POSITIVE</t>
    </r>
  </si>
  <si>
    <r>
      <t xml:space="preserve">VEDI RIGA 27, COLONNA M. INOLTRE Carrellini passanti sono necessari per appoggiare e trasportare in modo agile materiale essenziale alla visita-accudimento dei neonati degenti in rooming in. E’ raccomandato che il neonato non lasci mai la madre ma sia accudito in stanza con lei. A maggior ragione questa raccomandazione è tassativa in epoca pandemica. </t>
    </r>
    <r>
      <rPr>
        <b/>
        <sz val="8"/>
        <color rgb="FF000000"/>
        <rFont val="Calibri"/>
        <family val="2"/>
        <scheme val="minor"/>
      </rPr>
      <t xml:space="preserve"> INOLTRE: ALLESTIMENTO STANZE MAMME COVID POSITIVE INOLTRE: ALLESTIMENTO STANZE MAMME COVID POSITIVE</t>
    </r>
  </si>
  <si>
    <r>
      <t xml:space="preserve">VEDI RIGA 27, COLONNA M. </t>
    </r>
    <r>
      <rPr>
        <b/>
        <sz val="8"/>
        <color rgb="FF000000"/>
        <rFont val="Calibri"/>
        <family val="2"/>
        <scheme val="minor"/>
      </rPr>
      <t xml:space="preserve"> INOLTRE: ALLESTIMENTO STANZE MAMME COVID POSITIVE</t>
    </r>
  </si>
  <si>
    <r>
      <t>I monitor presenti attualmente sono insufficienti  di numero, sono obsolescenti  e nessuno è in grado di rilevare la Pressione Arteriosa</t>
    </r>
    <r>
      <rPr>
        <b/>
        <sz val="8"/>
        <color rgb="FF000000"/>
        <rFont val="Calibri"/>
        <family val="2"/>
        <scheme val="minor"/>
      </rPr>
      <t xml:space="preserve"> INOLTRE: ALLESTIMENTO STANZE MAMME COVID POSITIVE</t>
    </r>
  </si>
  <si>
    <r>
      <t>Attualmente il sistema della fototerapia è con lampada a neonato nudo tenuto lontano dalla madre. La macchina in uso è molto vecchia</t>
    </r>
    <r>
      <rPr>
        <b/>
        <sz val="8"/>
        <color rgb="FF000000"/>
        <rFont val="Calibri"/>
        <family val="2"/>
        <scheme val="minor"/>
      </rPr>
      <t xml:space="preserve"> INOLTRE: ALLESTIMENTO STANZE MAMME COVID POSITIVE</t>
    </r>
  </si>
  <si>
    <r>
      <t xml:space="preserve">Monitor che non consente il rilievo di tutti i parametri indicati, quello che c’è è obsolescente quasi fuori uso </t>
    </r>
    <r>
      <rPr>
        <b/>
        <sz val="8"/>
        <color rgb="FF000000"/>
        <rFont val="Calibri"/>
        <family val="2"/>
        <scheme val="minor"/>
      </rPr>
      <t>INOLTRE: ALLESTIMENTO STANZE MAMME COVID POSITIVE</t>
    </r>
  </si>
  <si>
    <r>
      <t xml:space="preserve">Attualmente il sistema della fototerapia è con lampada a neonato nudo tenuto lontano dalla madre. La macchina in uso è molto vecchia </t>
    </r>
    <r>
      <rPr>
        <b/>
        <sz val="8"/>
        <color rgb="FF000000"/>
        <rFont val="Calibri"/>
        <family val="2"/>
        <scheme val="minor"/>
      </rPr>
      <t xml:space="preserve"> INOLTRE: ALLESTIMENTO STANZE MAMME COVID POSITIVE</t>
    </r>
  </si>
  <si>
    <r>
      <t>Attualmente il riscaldamento del latte materno tirato o del latte in formula avviane con metodi non sicuri dal punto di vista nutrizionale (microonde) o igienico (scaldabiberon ad acqua)  LG.</t>
    </r>
    <r>
      <rPr>
        <b/>
        <sz val="8"/>
        <color rgb="FF000000"/>
        <rFont val="Calibri"/>
        <family val="2"/>
        <scheme val="minor"/>
      </rPr>
      <t xml:space="preserve"> INOLTRE: ALLESTIMENTO STANZE MAMME COVID POSITIVE</t>
    </r>
  </si>
  <si>
    <r>
      <t>Tiralatte già in dotazione N° 2, Marca Medela con relativo materiale di consumo.</t>
    </r>
    <r>
      <rPr>
        <b/>
        <sz val="8"/>
        <color rgb="FF000000"/>
        <rFont val="Calibri"/>
        <family val="2"/>
        <scheme val="minor"/>
      </rPr>
      <t xml:space="preserve"> INOLTRE: ALLESTIMENTO STANZE MAMME COVID POSITIVE</t>
    </r>
  </si>
  <si>
    <t>MAT.INFANTILE</t>
  </si>
  <si>
    <t>riferimenti sono indicativi per modulare l'acquisto</t>
  </si>
  <si>
    <t>accessorio pluriuso  per motori S. Op.</t>
  </si>
  <si>
    <t>Dipartim.</t>
  </si>
  <si>
    <t>obbligo normat.</t>
  </si>
  <si>
    <t>fuori uso  - non funzion.</t>
  </si>
  <si>
    <t>Potenziam.</t>
  </si>
  <si>
    <t xml:space="preserve">(*) RIEPILOGO ATTREZZATURE ELETTROMEDICALI </t>
  </si>
  <si>
    <t>INFORMATICA</t>
  </si>
  <si>
    <t xml:space="preserve">Descrizione </t>
  </si>
  <si>
    <t>Progetto Disaster Recovery</t>
  </si>
  <si>
    <t>Progetto sistemi monitoraggio sicurezza rete</t>
  </si>
  <si>
    <t xml:space="preserve">Allegato e) Piano investimenti 2022/2024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</si>
</sst>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 &quot;€&quot;;[Red]\-#,##0.00\ &quot;€&quot;"/>
    <numFmt numFmtId="165" formatCode="_-* #,##0.00\ _€_-;\-* #,##0.00\ _€_-;_-* \-??\ _€_-;_-@_-"/>
    <numFmt numFmtId="166" formatCode="_-* #,##0\ _€_-;\-* #,##0\ _€_-;_-* \-??\ _€_-;_-@_-"/>
    <numFmt numFmtId="167" formatCode="_-* #,##0.00_-;\-* #,##0.00_-;_-* \-??_-;_-@_-"/>
    <numFmt numFmtId="168" formatCode="[$€-410]\ #,##0.00;[Red]\-[$€-410]\ #,##0.00"/>
    <numFmt numFmtId="169" formatCode="mm/dd/yyyy"/>
    <numFmt numFmtId="170" formatCode="_-&quot;€ &quot;* #,##0.00_-;&quot;-€ &quot;* #,##0.00_-;_-&quot;€ &quot;* \-??_-;_-@_-"/>
    <numFmt numFmtId="171" formatCode="&quot;€ &quot;#,##0.00"/>
    <numFmt numFmtId="172" formatCode="#,##0.00_ ;\-#,##0.00\ "/>
    <numFmt numFmtId="173" formatCode="#,##0.00\ _€;[Red]#,##0.00\ _€"/>
  </numFmts>
  <fonts count="66" x14ac:knownFonts="1">
    <font>
      <sz val="11"/>
      <color rgb="FF000000"/>
      <name val="Calibri"/>
      <family val="2"/>
      <charset val="1"/>
    </font>
    <font>
      <sz val="10"/>
      <name val="Arial"/>
      <family val="2"/>
      <charset val="1"/>
    </font>
    <font>
      <sz val="16"/>
      <color rgb="FF000000"/>
      <name val="Calibri"/>
      <family val="2"/>
      <charset val="1"/>
    </font>
    <font>
      <b/>
      <sz val="11"/>
      <color rgb="FF000000"/>
      <name val="Calibri"/>
      <family val="2"/>
      <charset val="1"/>
    </font>
    <font>
      <b/>
      <sz val="10"/>
      <name val="Arial"/>
      <family val="2"/>
      <charset val="1"/>
    </font>
    <font>
      <b/>
      <sz val="11"/>
      <name val="Calibri"/>
      <family val="2"/>
      <charset val="1"/>
    </font>
    <font>
      <sz val="11"/>
      <name val="Calibri"/>
      <family val="2"/>
      <charset val="1"/>
    </font>
    <font>
      <sz val="8"/>
      <name val="Calibri"/>
      <family val="2"/>
      <charset val="1"/>
    </font>
    <font>
      <sz val="10"/>
      <name val="Calibri"/>
      <family val="2"/>
      <charset val="1"/>
    </font>
    <font>
      <sz val="10"/>
      <color rgb="FFFF0000"/>
      <name val="Calibri"/>
      <family val="2"/>
      <charset val="1"/>
    </font>
    <font>
      <sz val="10"/>
      <color rgb="FF000000"/>
      <name val="Calibri"/>
      <family val="2"/>
      <charset val="1"/>
    </font>
    <font>
      <b/>
      <sz val="10"/>
      <color rgb="FF000000"/>
      <name val="Calibri"/>
      <family val="2"/>
      <charset val="1"/>
    </font>
    <font>
      <sz val="16"/>
      <name val="Calibri"/>
      <family val="2"/>
      <charset val="1"/>
    </font>
    <font>
      <b/>
      <i/>
      <sz val="11"/>
      <name val="Calibri"/>
      <family val="2"/>
      <charset val="1"/>
    </font>
    <font>
      <sz val="8"/>
      <color rgb="FF000000"/>
      <name val="Calibri"/>
      <family val="2"/>
      <charset val="1"/>
    </font>
    <font>
      <sz val="8"/>
      <name val="Arial"/>
      <family val="2"/>
      <charset val="1"/>
    </font>
    <font>
      <sz val="8"/>
      <color rgb="FFBF0041"/>
      <name val="Arial"/>
      <family val="2"/>
      <charset val="1"/>
    </font>
    <font>
      <b/>
      <sz val="8"/>
      <name val="Arial"/>
      <family val="2"/>
      <charset val="1"/>
    </font>
    <font>
      <i/>
      <sz val="8"/>
      <color rgb="FFBF0041"/>
      <name val="Arial"/>
      <family val="2"/>
      <charset val="1"/>
    </font>
    <font>
      <i/>
      <sz val="8"/>
      <color rgb="FF0000FF"/>
      <name val="Arial"/>
      <family val="2"/>
      <charset val="1"/>
    </font>
    <font>
      <i/>
      <sz val="8"/>
      <name val="Arial"/>
      <family val="2"/>
      <charset val="1"/>
    </font>
    <font>
      <sz val="8"/>
      <color rgb="FFFF0000"/>
      <name val="Arial"/>
      <family val="2"/>
      <charset val="1"/>
    </font>
    <font>
      <sz val="8"/>
      <color rgb="FFED1C24"/>
      <name val="Arial"/>
      <family val="2"/>
      <charset val="1"/>
    </font>
    <font>
      <i/>
      <sz val="8"/>
      <color rgb="FFFF0000"/>
      <name val="Arial"/>
      <family val="2"/>
      <charset val="1"/>
    </font>
    <font>
      <sz val="8"/>
      <color rgb="FFFF0000"/>
      <name val="Calibri"/>
      <family val="2"/>
      <charset val="1"/>
    </font>
    <font>
      <b/>
      <sz val="8"/>
      <color rgb="FFFF0000"/>
      <name val="Arial"/>
      <family val="2"/>
      <charset val="1"/>
    </font>
    <font>
      <b/>
      <i/>
      <sz val="8"/>
      <name val="Arial"/>
      <family val="2"/>
      <charset val="1"/>
    </font>
    <font>
      <i/>
      <sz val="8"/>
      <color rgb="FFED1C24"/>
      <name val="Arial"/>
      <family val="2"/>
      <charset val="1"/>
    </font>
    <font>
      <i/>
      <sz val="8"/>
      <color rgb="FF0066B3"/>
      <name val="Arial"/>
      <family val="2"/>
      <charset val="1"/>
    </font>
    <font>
      <i/>
      <sz val="8"/>
      <color rgb="FF000000"/>
      <name val="Arial"/>
      <family val="2"/>
      <charset val="1"/>
    </font>
    <font>
      <b/>
      <sz val="8"/>
      <name val="Calibri"/>
      <family val="2"/>
      <charset val="1"/>
    </font>
    <font>
      <b/>
      <sz val="8"/>
      <color rgb="FF000000"/>
      <name val="Calibri"/>
      <family val="2"/>
      <charset val="1"/>
    </font>
    <font>
      <sz val="11"/>
      <color rgb="FF000000"/>
      <name val="Calibri"/>
      <family val="2"/>
      <charset val="1"/>
    </font>
    <font>
      <b/>
      <sz val="11"/>
      <color theme="1"/>
      <name val="Calibri"/>
      <family val="2"/>
      <scheme val="minor"/>
    </font>
    <font>
      <b/>
      <sz val="10"/>
      <color rgb="FF000000"/>
      <name val="Calibri"/>
      <family val="2"/>
    </font>
    <font>
      <b/>
      <sz val="11"/>
      <color rgb="FF000000"/>
      <name val="Calibri"/>
      <family val="2"/>
    </font>
    <font>
      <sz val="9"/>
      <color theme="1"/>
      <name val="Calibri"/>
      <family val="2"/>
      <scheme val="minor"/>
    </font>
    <font>
      <sz val="8"/>
      <color theme="1"/>
      <name val="Calibri"/>
      <family val="2"/>
      <scheme val="minor"/>
    </font>
    <font>
      <sz val="8"/>
      <color rgb="FF000000"/>
      <name val="Calibri"/>
      <family val="2"/>
      <scheme val="minor"/>
    </font>
    <font>
      <sz val="11"/>
      <name val="Calibri"/>
      <family val="2"/>
      <charset val="1"/>
      <scheme val="minor"/>
    </font>
    <font>
      <b/>
      <sz val="9"/>
      <color theme="1"/>
      <name val="Calibri"/>
      <family val="2"/>
      <scheme val="minor"/>
    </font>
    <font>
      <sz val="11"/>
      <color indexed="8"/>
      <name val="Calibri"/>
      <family val="2"/>
    </font>
    <font>
      <b/>
      <sz val="11"/>
      <name val="Calibri"/>
      <family val="2"/>
    </font>
    <font>
      <sz val="8"/>
      <color indexed="11"/>
      <name val="Arial"/>
      <family val="2"/>
      <charset val="1"/>
    </font>
    <font>
      <i/>
      <sz val="8"/>
      <color indexed="11"/>
      <name val="Arial"/>
      <family val="2"/>
      <charset val="1"/>
    </font>
    <font>
      <sz val="8"/>
      <color theme="1"/>
      <name val="Arial"/>
      <family val="2"/>
      <charset val="1"/>
    </font>
    <font>
      <i/>
      <sz val="8"/>
      <color theme="1"/>
      <name val="Arial"/>
      <family val="2"/>
      <charset val="1"/>
    </font>
    <font>
      <sz val="8"/>
      <color indexed="10"/>
      <name val="Arial"/>
      <family val="2"/>
      <charset val="1"/>
    </font>
    <font>
      <i/>
      <sz val="8"/>
      <color indexed="60"/>
      <name val="Arial"/>
      <family val="2"/>
      <charset val="1"/>
    </font>
    <font>
      <sz val="8"/>
      <color indexed="8"/>
      <name val="Arial"/>
      <family val="2"/>
      <charset val="1"/>
    </font>
    <font>
      <i/>
      <sz val="8"/>
      <color indexed="10"/>
      <name val="Arial"/>
      <family val="2"/>
      <charset val="1"/>
    </font>
    <font>
      <sz val="12"/>
      <color rgb="FF000000"/>
      <name val="Calibri"/>
      <family val="2"/>
      <scheme val="minor"/>
    </font>
    <font>
      <b/>
      <sz val="9"/>
      <name val="Calibri"/>
      <family val="2"/>
      <charset val="1"/>
    </font>
    <font>
      <b/>
      <sz val="12"/>
      <name val="Calibri"/>
      <family val="2"/>
    </font>
    <font>
      <b/>
      <sz val="12"/>
      <color rgb="FF000000"/>
      <name val="Calibri"/>
      <family val="2"/>
    </font>
    <font>
      <b/>
      <sz val="9"/>
      <name val="Calibri"/>
      <family val="2"/>
      <scheme val="minor"/>
    </font>
    <font>
      <b/>
      <sz val="8"/>
      <color rgb="FF000000"/>
      <name val="Calibri"/>
      <family val="2"/>
    </font>
    <font>
      <b/>
      <sz val="7"/>
      <color rgb="FF000000"/>
      <name val="Calibri"/>
      <family val="2"/>
      <charset val="1"/>
    </font>
    <font>
      <sz val="7"/>
      <color rgb="FF000000"/>
      <name val="Calibri"/>
      <family val="2"/>
      <charset val="1"/>
    </font>
    <font>
      <b/>
      <sz val="8"/>
      <color theme="1"/>
      <name val="Calibri"/>
      <family val="2"/>
      <scheme val="minor"/>
    </font>
    <font>
      <b/>
      <sz val="8"/>
      <color rgb="FF000000"/>
      <name val="Calibri"/>
      <family val="2"/>
      <scheme val="minor"/>
    </font>
    <font>
      <sz val="8"/>
      <name val="Calibri"/>
      <family val="2"/>
      <scheme val="minor"/>
    </font>
    <font>
      <b/>
      <sz val="8"/>
      <name val="Calibri"/>
      <family val="2"/>
      <scheme val="minor"/>
    </font>
    <font>
      <sz val="8"/>
      <color rgb="FF333333"/>
      <name val="Calibri"/>
      <family val="2"/>
      <scheme val="minor"/>
    </font>
    <font>
      <sz val="8"/>
      <color indexed="8"/>
      <name val="Calibri"/>
      <family val="2"/>
      <charset val="1"/>
    </font>
    <font>
      <sz val="8"/>
      <color indexed="8"/>
      <name val="Calibri"/>
      <family val="2"/>
      <scheme val="minor"/>
    </font>
  </fonts>
  <fills count="42">
    <fill>
      <patternFill patternType="none"/>
    </fill>
    <fill>
      <patternFill patternType="gray125"/>
    </fill>
    <fill>
      <patternFill patternType="solid">
        <fgColor rgb="FFFFF2CC"/>
        <bgColor rgb="FFFDEADA"/>
      </patternFill>
    </fill>
    <fill>
      <patternFill patternType="solid">
        <fgColor rgb="FFFCD5B5"/>
        <bgColor rgb="FFF8CBAD"/>
      </patternFill>
    </fill>
    <fill>
      <patternFill patternType="solid">
        <fgColor rgb="FFD9D9D9"/>
        <bgColor rgb="FFD6DCE5"/>
      </patternFill>
    </fill>
    <fill>
      <patternFill patternType="solid">
        <fgColor rgb="FFD0CECE"/>
        <bgColor rgb="FFD9D9D9"/>
      </patternFill>
    </fill>
    <fill>
      <patternFill patternType="solid">
        <fgColor rgb="FFE2F0D9"/>
        <bgColor rgb="FFDEEBF7"/>
      </patternFill>
    </fill>
    <fill>
      <patternFill patternType="solid">
        <fgColor rgb="FFFBE5D6"/>
        <bgColor rgb="FFFCE4D6"/>
      </patternFill>
    </fill>
    <fill>
      <patternFill patternType="solid">
        <fgColor rgb="FFDAE3F3"/>
        <bgColor rgb="FFDCE6F2"/>
      </patternFill>
    </fill>
    <fill>
      <patternFill patternType="solid">
        <fgColor rgb="FFD6DCE5"/>
        <bgColor rgb="FFD9D9D9"/>
      </patternFill>
    </fill>
    <fill>
      <patternFill patternType="solid">
        <fgColor rgb="FFFFC000"/>
        <bgColor rgb="FFFFFF00"/>
      </patternFill>
    </fill>
    <fill>
      <patternFill patternType="solid">
        <fgColor rgb="FFFFFF99"/>
        <bgColor rgb="FFFFFFC9"/>
      </patternFill>
    </fill>
    <fill>
      <patternFill patternType="solid">
        <fgColor rgb="FFFDEADA"/>
        <bgColor rgb="FFFBE5D6"/>
      </patternFill>
    </fill>
    <fill>
      <patternFill patternType="solid">
        <fgColor rgb="FFDEEBF7"/>
        <bgColor rgb="FFDCE6F2"/>
      </patternFill>
    </fill>
    <fill>
      <patternFill patternType="solid">
        <fgColor rgb="FF9DC3E6"/>
        <bgColor rgb="FFADB9CA"/>
      </patternFill>
    </fill>
    <fill>
      <patternFill patternType="solid">
        <fgColor rgb="FFC5E0B4"/>
        <bgColor rgb="FFD9D9D9"/>
      </patternFill>
    </fill>
    <fill>
      <patternFill patternType="solid">
        <fgColor rgb="FFFFFF00"/>
        <bgColor rgb="FFFFC000"/>
      </patternFill>
    </fill>
    <fill>
      <patternFill patternType="solid">
        <fgColor rgb="FFC0C0C0"/>
        <bgColor rgb="FFBFBFBF"/>
      </patternFill>
    </fill>
    <fill>
      <patternFill patternType="solid">
        <fgColor rgb="FFF2F2F2"/>
        <bgColor rgb="FFFDEADA"/>
      </patternFill>
    </fill>
    <fill>
      <patternFill patternType="solid">
        <fgColor rgb="FFA6A6A6"/>
        <bgColor rgb="FFADB9CA"/>
      </patternFill>
    </fill>
    <fill>
      <patternFill patternType="solid">
        <fgColor rgb="FFDCE6F2"/>
        <bgColor rgb="FFDAE3F3"/>
      </patternFill>
    </fill>
    <fill>
      <patternFill patternType="solid">
        <fgColor rgb="FFBFBFBF"/>
        <bgColor rgb="FFC0C0C0"/>
      </patternFill>
    </fill>
    <fill>
      <patternFill patternType="solid">
        <fgColor rgb="FFADB9CA"/>
        <bgColor rgb="FFBFBFBF"/>
      </patternFill>
    </fill>
    <fill>
      <patternFill patternType="solid">
        <fgColor rgb="FFFCE4D6"/>
        <bgColor rgb="FFFBE5D6"/>
      </patternFill>
    </fill>
    <fill>
      <patternFill patternType="solid">
        <fgColor rgb="FFF8CBAD"/>
        <bgColor rgb="FFFCD5B5"/>
      </patternFill>
    </fill>
    <fill>
      <patternFill patternType="solid">
        <fgColor rgb="FFBDD7EE"/>
        <bgColor rgb="FFD6DCE5"/>
      </patternFill>
    </fill>
    <fill>
      <patternFill patternType="solid">
        <fgColor rgb="FFFFE699"/>
        <bgColor rgb="FFFCD5B5"/>
      </patternFill>
    </fill>
    <fill>
      <patternFill patternType="solid">
        <fgColor rgb="FF92D050"/>
        <bgColor rgb="FFA6A6A6"/>
      </patternFill>
    </fill>
    <fill>
      <patternFill patternType="solid">
        <fgColor rgb="FFFFFFC9"/>
        <bgColor rgb="FFFFF2CC"/>
      </patternFill>
    </fill>
    <fill>
      <patternFill patternType="solid">
        <fgColor rgb="FF00B050"/>
        <bgColor rgb="FF008080"/>
      </patternFill>
    </fill>
    <fill>
      <patternFill patternType="solid">
        <fgColor theme="4" tint="0.59999389629810485"/>
        <bgColor indexed="64"/>
      </patternFill>
    </fill>
    <fill>
      <patternFill patternType="solid">
        <fgColor rgb="FF92D050"/>
        <bgColor indexed="64"/>
      </patternFill>
    </fill>
    <fill>
      <patternFill patternType="solid">
        <fgColor theme="9" tint="0.79998168889431442"/>
        <bgColor indexed="35"/>
      </patternFill>
    </fill>
    <fill>
      <patternFill patternType="solid">
        <fgColor theme="9" tint="0.59999389629810485"/>
        <bgColor indexed="35"/>
      </patternFill>
    </fill>
    <fill>
      <patternFill patternType="solid">
        <fgColor theme="4" tint="0.39997558519241921"/>
        <bgColor indexed="35"/>
      </patternFill>
    </fill>
    <fill>
      <patternFill patternType="solid">
        <fgColor theme="4" tint="0.39997558519241921"/>
        <bgColor rgb="FFD9D9D9"/>
      </patternFill>
    </fill>
    <fill>
      <patternFill patternType="solid">
        <fgColor indexed="15"/>
        <bgColor indexed="41"/>
      </patternFill>
    </fill>
    <fill>
      <patternFill patternType="solid">
        <fgColor theme="4" tint="0.79998168889431442"/>
        <bgColor indexed="64"/>
      </patternFill>
    </fill>
    <fill>
      <patternFill patternType="solid">
        <fgColor theme="4" tint="0.79998168889431442"/>
        <bgColor rgb="FF008080"/>
      </patternFill>
    </fill>
    <fill>
      <patternFill patternType="solid">
        <fgColor theme="0" tint="-0.14999847407452621"/>
        <bgColor indexed="64"/>
      </patternFill>
    </fill>
    <fill>
      <patternFill patternType="solid">
        <fgColor theme="0" tint="-0.14999847407452621"/>
        <bgColor rgb="FF008080"/>
      </patternFill>
    </fill>
    <fill>
      <patternFill patternType="solid">
        <fgColor theme="0" tint="-0.14999847407452621"/>
        <bgColor rgb="FFFFD428"/>
      </patternFill>
    </fill>
  </fills>
  <borders count="9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medium">
        <color auto="1"/>
      </left>
      <right/>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
      <left/>
      <right/>
      <top style="medium">
        <color auto="1"/>
      </top>
      <bottom style="medium">
        <color auto="1"/>
      </bottom>
      <diagonal/>
    </border>
    <border>
      <left/>
      <right/>
      <top style="thin">
        <color auto="1"/>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diagonal/>
    </border>
    <border>
      <left style="hair">
        <color auto="1"/>
      </left>
      <right/>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style="hair">
        <color auto="1"/>
      </right>
      <top style="hair">
        <color auto="1"/>
      </top>
      <bottom style="medium">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thin">
        <color auto="1"/>
      </left>
      <right/>
      <top/>
      <bottom style="thin">
        <color auto="1"/>
      </bottom>
      <diagonal/>
    </border>
    <border>
      <left style="hair">
        <color auto="1"/>
      </left>
      <right style="thin">
        <color auto="1"/>
      </right>
      <top style="hair">
        <color auto="1"/>
      </top>
      <bottom style="medium">
        <color auto="1"/>
      </bottom>
      <diagonal/>
    </border>
    <border>
      <left style="hair">
        <color auto="1"/>
      </left>
      <right style="hair">
        <color auto="1"/>
      </right>
      <top style="medium">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style="thin">
        <color auto="1"/>
      </left>
      <right style="hair">
        <color auto="1"/>
      </right>
      <top style="medium">
        <color auto="1"/>
      </top>
      <bottom/>
      <diagonal/>
    </border>
    <border>
      <left/>
      <right style="thin">
        <color auto="1"/>
      </right>
      <top/>
      <bottom/>
      <diagonal/>
    </border>
    <border>
      <left style="hair">
        <color indexed="8"/>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style="hair">
        <color indexed="8"/>
      </left>
      <right style="hair">
        <color indexed="8"/>
      </right>
      <top style="medium">
        <color indexed="8"/>
      </top>
      <bottom style="hair">
        <color indexed="8"/>
      </bottom>
      <diagonal/>
    </border>
    <border>
      <left style="thin">
        <color indexed="8"/>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8"/>
      </left>
      <right style="hair">
        <color indexed="8"/>
      </right>
      <top/>
      <bottom style="hair">
        <color indexed="8"/>
      </bottom>
      <diagonal/>
    </border>
    <border>
      <left style="hair">
        <color indexed="8"/>
      </left>
      <right/>
      <top/>
      <bottom style="hair">
        <color indexed="8"/>
      </bottom>
      <diagonal/>
    </border>
    <border>
      <left style="hair">
        <color indexed="8"/>
      </left>
      <right style="thin">
        <color indexed="8"/>
      </right>
      <top style="medium">
        <color indexed="8"/>
      </top>
      <bottom style="hair">
        <color indexed="8"/>
      </bottom>
      <diagonal/>
    </border>
    <border>
      <left style="hair">
        <color indexed="8"/>
      </left>
      <right style="thin">
        <color indexed="8"/>
      </right>
      <top style="hair">
        <color indexed="8"/>
      </top>
      <bottom style="hair">
        <color indexed="8"/>
      </bottom>
      <diagonal/>
    </border>
    <border>
      <left/>
      <right style="medium">
        <color auto="1"/>
      </right>
      <top/>
      <bottom/>
      <diagonal/>
    </border>
  </borders>
  <cellStyleXfs count="7">
    <xf numFmtId="0" fontId="0" fillId="0" borderId="0"/>
    <xf numFmtId="165" fontId="32" fillId="0" borderId="0" applyBorder="0" applyProtection="0"/>
    <xf numFmtId="0" fontId="1" fillId="0" borderId="0"/>
    <xf numFmtId="0" fontId="1" fillId="0" borderId="0"/>
    <xf numFmtId="0" fontId="32" fillId="0" borderId="0"/>
    <xf numFmtId="0" fontId="32" fillId="0" borderId="0"/>
    <xf numFmtId="43" fontId="41" fillId="0" borderId="0" applyFont="0" applyFill="0" applyBorder="0" applyAlignment="0" applyProtection="0"/>
  </cellStyleXfs>
  <cellXfs count="1085">
    <xf numFmtId="0" fontId="0" fillId="0" borderId="0" xfId="0"/>
    <xf numFmtId="166" fontId="0" fillId="0" borderId="0" xfId="1" applyNumberFormat="1" applyFont="1" applyBorder="1" applyAlignment="1" applyProtection="1"/>
    <xf numFmtId="0" fontId="2" fillId="0" borderId="0" xfId="0" applyFont="1" applyAlignment="1">
      <alignment vertical="center"/>
    </xf>
    <xf numFmtId="0" fontId="0" fillId="0" borderId="0" xfId="0" applyAlignment="1">
      <alignment vertical="center"/>
    </xf>
    <xf numFmtId="166" fontId="0" fillId="0" borderId="0" xfId="1" applyNumberFormat="1" applyFont="1" applyBorder="1" applyAlignment="1" applyProtection="1">
      <alignment vertical="center"/>
    </xf>
    <xf numFmtId="0" fontId="3" fillId="2" borderId="1" xfId="0" applyFont="1" applyFill="1" applyBorder="1" applyAlignment="1">
      <alignment horizontal="center" vertical="center"/>
    </xf>
    <xf numFmtId="166" fontId="3" fillId="2" borderId="2" xfId="1" applyNumberFormat="1" applyFont="1" applyFill="1" applyBorder="1" applyAlignment="1" applyProtection="1">
      <alignment horizontal="center" vertical="center"/>
    </xf>
    <xf numFmtId="0" fontId="3" fillId="2" borderId="2" xfId="0" applyFont="1" applyFill="1" applyBorder="1" applyAlignment="1">
      <alignment horizontal="center" vertical="center"/>
    </xf>
    <xf numFmtId="165" fontId="4" fillId="4" borderId="2" xfId="1" applyFont="1" applyFill="1" applyBorder="1" applyAlignment="1" applyProtection="1">
      <alignment horizontal="left" vertical="center" wrapText="1"/>
    </xf>
    <xf numFmtId="4" fontId="5" fillId="4" borderId="2" xfId="0" applyNumberFormat="1" applyFont="1" applyFill="1" applyBorder="1" applyAlignment="1">
      <alignment horizontal="center" vertical="center"/>
    </xf>
    <xf numFmtId="4" fontId="5" fillId="4" borderId="2" xfId="1" applyNumberFormat="1" applyFont="1" applyFill="1" applyBorder="1" applyAlignment="1" applyProtection="1">
      <alignment horizontal="center" vertical="center"/>
    </xf>
    <xf numFmtId="4" fontId="5" fillId="4" borderId="1" xfId="0" applyNumberFormat="1" applyFont="1" applyFill="1" applyBorder="1" applyAlignment="1">
      <alignment horizontal="center" vertical="center"/>
    </xf>
    <xf numFmtId="0" fontId="6" fillId="0" borderId="2" xfId="0" applyFont="1" applyBorder="1" applyAlignment="1">
      <alignment vertical="center"/>
    </xf>
    <xf numFmtId="4" fontId="6" fillId="0" borderId="2" xfId="1" applyNumberFormat="1" applyFont="1" applyBorder="1" applyAlignment="1" applyProtection="1">
      <alignment horizontal="right" vertical="center"/>
    </xf>
    <xf numFmtId="4" fontId="5" fillId="0" borderId="2" xfId="1" applyNumberFormat="1" applyFont="1" applyBorder="1" applyAlignment="1" applyProtection="1">
      <alignment horizontal="right" vertical="center"/>
    </xf>
    <xf numFmtId="4" fontId="5" fillId="0" borderId="2" xfId="0" applyNumberFormat="1" applyFont="1" applyBorder="1" applyAlignment="1">
      <alignment horizontal="right" vertical="center"/>
    </xf>
    <xf numFmtId="4" fontId="5" fillId="0" borderId="1" xfId="0" applyNumberFormat="1" applyFont="1" applyBorder="1" applyAlignment="1">
      <alignment horizontal="right" vertical="center"/>
    </xf>
    <xf numFmtId="4" fontId="6" fillId="0" borderId="3" xfId="1" applyNumberFormat="1" applyFont="1" applyBorder="1" applyAlignment="1" applyProtection="1">
      <alignment horizontal="right" vertical="center"/>
    </xf>
    <xf numFmtId="0" fontId="6" fillId="0" borderId="1" xfId="0" applyFont="1" applyBorder="1" applyAlignment="1">
      <alignment vertical="center"/>
    </xf>
    <xf numFmtId="4" fontId="5" fillId="0" borderId="4" xfId="1" applyNumberFormat="1" applyFont="1" applyBorder="1" applyAlignment="1" applyProtection="1">
      <alignment horizontal="right" vertical="center"/>
    </xf>
    <xf numFmtId="4" fontId="5" fillId="0" borderId="5" xfId="1" applyNumberFormat="1" applyFont="1" applyBorder="1" applyAlignment="1" applyProtection="1">
      <alignment horizontal="right" vertical="center"/>
    </xf>
    <xf numFmtId="4" fontId="5" fillId="4" borderId="6" xfId="0" applyNumberFormat="1" applyFont="1" applyFill="1" applyBorder="1" applyAlignment="1">
      <alignment horizontal="right" vertical="center"/>
    </xf>
    <xf numFmtId="4" fontId="5" fillId="4" borderId="2" xfId="1" applyNumberFormat="1" applyFont="1" applyFill="1" applyBorder="1" applyAlignment="1" applyProtection="1">
      <alignment horizontal="right" vertical="center"/>
    </xf>
    <xf numFmtId="4" fontId="5" fillId="4" borderId="2" xfId="0" applyNumberFormat="1" applyFont="1" applyFill="1" applyBorder="1" applyAlignment="1">
      <alignment horizontal="right" vertical="center"/>
    </xf>
    <xf numFmtId="4" fontId="5" fillId="4" borderId="1" xfId="0" applyNumberFormat="1" applyFont="1" applyFill="1" applyBorder="1" applyAlignment="1">
      <alignment horizontal="right" vertical="center"/>
    </xf>
    <xf numFmtId="165" fontId="4" fillId="5" borderId="2" xfId="1" applyFont="1" applyFill="1" applyBorder="1" applyAlignment="1" applyProtection="1">
      <alignment horizontal="left" vertical="center" wrapText="1"/>
    </xf>
    <xf numFmtId="4" fontId="6" fillId="5" borderId="7" xfId="0" applyNumberFormat="1" applyFont="1" applyFill="1" applyBorder="1" applyAlignment="1">
      <alignment horizontal="right" vertical="center"/>
    </xf>
    <xf numFmtId="4" fontId="6" fillId="5" borderId="2" xfId="1" applyNumberFormat="1" applyFont="1" applyFill="1" applyBorder="1" applyAlignment="1" applyProtection="1">
      <alignment horizontal="right" vertical="center"/>
    </xf>
    <xf numFmtId="4" fontId="6" fillId="5" borderId="2" xfId="0" applyNumberFormat="1" applyFont="1" applyFill="1" applyBorder="1" applyAlignment="1">
      <alignment horizontal="right" vertical="center"/>
    </xf>
    <xf numFmtId="4" fontId="6" fillId="5" borderId="1" xfId="0" applyNumberFormat="1" applyFont="1" applyFill="1" applyBorder="1" applyAlignment="1">
      <alignment horizontal="right" vertical="center"/>
    </xf>
    <xf numFmtId="0" fontId="3" fillId="0" borderId="0" xfId="0" applyFont="1" applyBorder="1" applyAlignment="1">
      <alignment horizontal="center"/>
    </xf>
    <xf numFmtId="4" fontId="6" fillId="0" borderId="5" xfId="1" applyNumberFormat="1" applyFont="1" applyBorder="1" applyAlignment="1" applyProtection="1">
      <alignment horizontal="right" vertical="center"/>
    </xf>
    <xf numFmtId="4" fontId="6" fillId="0" borderId="2" xfId="0" applyNumberFormat="1" applyFont="1" applyBorder="1" applyAlignment="1">
      <alignment horizontal="right" vertical="center"/>
    </xf>
    <xf numFmtId="4" fontId="6" fillId="0" borderId="1" xfId="0" applyNumberFormat="1" applyFont="1" applyBorder="1" applyAlignment="1">
      <alignment horizontal="right" vertical="center"/>
    </xf>
    <xf numFmtId="4" fontId="5" fillId="5" borderId="7" xfId="1" applyNumberFormat="1" applyFont="1" applyFill="1" applyBorder="1" applyAlignment="1" applyProtection="1">
      <alignment horizontal="right" vertical="center"/>
    </xf>
    <xf numFmtId="4" fontId="6" fillId="0" borderId="1" xfId="1" applyNumberFormat="1" applyFont="1" applyBorder="1" applyAlignment="1" applyProtection="1">
      <alignment horizontal="left" vertical="center"/>
    </xf>
    <xf numFmtId="4" fontId="6" fillId="0" borderId="1" xfId="1" applyNumberFormat="1" applyFont="1" applyBorder="1" applyAlignment="1" applyProtection="1">
      <alignment horizontal="right" vertical="center"/>
    </xf>
    <xf numFmtId="165" fontId="0" fillId="0" borderId="0" xfId="1" applyFont="1" applyBorder="1" applyAlignment="1" applyProtection="1"/>
    <xf numFmtId="0" fontId="6" fillId="0" borderId="8" xfId="0" applyFont="1" applyBorder="1" applyAlignment="1">
      <alignment vertical="center"/>
    </xf>
    <xf numFmtId="4" fontId="6" fillId="0" borderId="8" xfId="1" applyNumberFormat="1" applyFont="1" applyBorder="1" applyAlignment="1" applyProtection="1">
      <alignment horizontal="right" vertical="center"/>
    </xf>
    <xf numFmtId="0" fontId="5" fillId="2" borderId="9" xfId="0" applyFont="1" applyFill="1" applyBorder="1" applyAlignment="1">
      <alignment vertical="center"/>
    </xf>
    <xf numFmtId="4" fontId="6" fillId="2" borderId="6" xfId="0" applyNumberFormat="1" applyFont="1" applyFill="1" applyBorder="1" applyAlignment="1">
      <alignment horizontal="right" vertical="center"/>
    </xf>
    <xf numFmtId="4" fontId="6" fillId="2" borderId="2" xfId="1" applyNumberFormat="1" applyFont="1" applyFill="1" applyBorder="1" applyAlignment="1" applyProtection="1">
      <alignment horizontal="right" vertical="center"/>
    </xf>
    <xf numFmtId="4" fontId="6" fillId="2" borderId="2" xfId="0" applyNumberFormat="1" applyFont="1" applyFill="1" applyBorder="1" applyAlignment="1">
      <alignment horizontal="right" vertical="center"/>
    </xf>
    <xf numFmtId="4" fontId="6" fillId="2" borderId="1" xfId="0" applyNumberFormat="1" applyFont="1" applyFill="1" applyBorder="1" applyAlignment="1">
      <alignment horizontal="right" vertical="center"/>
    </xf>
    <xf numFmtId="0" fontId="6" fillId="6" borderId="1" xfId="0" applyFont="1" applyFill="1" applyBorder="1" applyAlignment="1">
      <alignment vertical="center"/>
    </xf>
    <xf numFmtId="4" fontId="6" fillId="6" borderId="2" xfId="1" applyNumberFormat="1" applyFont="1" applyFill="1" applyBorder="1" applyAlignment="1" applyProtection="1">
      <alignment horizontal="right" vertical="center"/>
    </xf>
    <xf numFmtId="4" fontId="6" fillId="6" borderId="1" xfId="0" applyNumberFormat="1" applyFont="1" applyFill="1" applyBorder="1" applyAlignment="1">
      <alignment horizontal="right" vertical="center"/>
    </xf>
    <xf numFmtId="0" fontId="6" fillId="7" borderId="1" xfId="0" applyFont="1" applyFill="1" applyBorder="1" applyAlignment="1">
      <alignment vertical="center"/>
    </xf>
    <xf numFmtId="4" fontId="6" fillId="7" borderId="2" xfId="1" applyNumberFormat="1" applyFont="1" applyFill="1" applyBorder="1" applyAlignment="1" applyProtection="1">
      <alignment horizontal="right" vertical="center"/>
    </xf>
    <xf numFmtId="4" fontId="6" fillId="7" borderId="1" xfId="0" applyNumberFormat="1" applyFont="1" applyFill="1" applyBorder="1" applyAlignment="1">
      <alignment horizontal="right" vertical="center"/>
    </xf>
    <xf numFmtId="0" fontId="9" fillId="0" borderId="0" xfId="0" applyFont="1"/>
    <xf numFmtId="0" fontId="6" fillId="8" borderId="1" xfId="0" applyFont="1" applyFill="1" applyBorder="1" applyAlignment="1">
      <alignment vertical="center"/>
    </xf>
    <xf numFmtId="4" fontId="6" fillId="8" borderId="2" xfId="1" applyNumberFormat="1" applyFont="1" applyFill="1" applyBorder="1" applyAlignment="1" applyProtection="1">
      <alignment horizontal="right" vertical="center"/>
    </xf>
    <xf numFmtId="4" fontId="6" fillId="8" borderId="1" xfId="1" applyNumberFormat="1" applyFont="1" applyFill="1" applyBorder="1" applyAlignment="1" applyProtection="1">
      <alignment horizontal="right" vertical="center"/>
    </xf>
    <xf numFmtId="0" fontId="10" fillId="0" borderId="0" xfId="0" applyFont="1"/>
    <xf numFmtId="0" fontId="6" fillId="2" borderId="1" xfId="0" applyFont="1" applyFill="1" applyBorder="1" applyAlignment="1">
      <alignment vertical="center"/>
    </xf>
    <xf numFmtId="4" fontId="6" fillId="2" borderId="1" xfId="1" applyNumberFormat="1" applyFont="1" applyFill="1" applyBorder="1" applyAlignment="1" applyProtection="1">
      <alignment horizontal="right" vertical="center"/>
    </xf>
    <xf numFmtId="0" fontId="6" fillId="9" borderId="1" xfId="0" applyFont="1" applyFill="1" applyBorder="1" applyAlignment="1">
      <alignment vertical="center"/>
    </xf>
    <xf numFmtId="4" fontId="6" fillId="9" borderId="2" xfId="1" applyNumberFormat="1" applyFont="1" applyFill="1" applyBorder="1" applyAlignment="1" applyProtection="1">
      <alignment horizontal="right" vertical="center"/>
    </xf>
    <xf numFmtId="4" fontId="6" fillId="9" borderId="1" xfId="0" applyNumberFormat="1" applyFont="1" applyFill="1" applyBorder="1" applyAlignment="1">
      <alignment horizontal="right" vertical="center"/>
    </xf>
    <xf numFmtId="165" fontId="11" fillId="0" borderId="0" xfId="1" applyFont="1" applyBorder="1" applyAlignment="1" applyProtection="1"/>
    <xf numFmtId="0" fontId="6" fillId="5" borderId="1" xfId="0" applyFont="1" applyFill="1" applyBorder="1" applyAlignment="1">
      <alignment vertical="center"/>
    </xf>
    <xf numFmtId="4" fontId="6" fillId="5" borderId="10" xfId="0" applyNumberFormat="1" applyFont="1" applyFill="1" applyBorder="1" applyAlignment="1">
      <alignment vertical="center"/>
    </xf>
    <xf numFmtId="4" fontId="6" fillId="5" borderId="1" xfId="0" applyNumberFormat="1" applyFont="1" applyFill="1" applyBorder="1" applyAlignment="1">
      <alignment vertical="center"/>
    </xf>
    <xf numFmtId="0" fontId="6" fillId="0" borderId="0" xfId="0" applyFont="1" applyAlignment="1">
      <alignment vertical="center"/>
    </xf>
    <xf numFmtId="4" fontId="5" fillId="0" borderId="11" xfId="1" applyNumberFormat="1" applyFont="1" applyBorder="1" applyAlignment="1" applyProtection="1">
      <alignment horizontal="right" vertical="center"/>
    </xf>
    <xf numFmtId="0" fontId="5" fillId="10" borderId="10" xfId="0" applyFont="1" applyFill="1" applyBorder="1" applyAlignment="1">
      <alignment vertical="center"/>
    </xf>
    <xf numFmtId="4" fontId="6" fillId="10" borderId="6" xfId="1" applyNumberFormat="1" applyFont="1" applyFill="1" applyBorder="1" applyAlignment="1" applyProtection="1">
      <alignment horizontal="right" vertical="center"/>
    </xf>
    <xf numFmtId="4" fontId="6" fillId="10" borderId="2" xfId="1" applyNumberFormat="1" applyFont="1" applyFill="1" applyBorder="1" applyAlignment="1" applyProtection="1">
      <alignment horizontal="right" vertical="center"/>
    </xf>
    <xf numFmtId="4" fontId="6" fillId="10" borderId="2" xfId="0" applyNumberFormat="1" applyFont="1" applyFill="1" applyBorder="1" applyAlignment="1">
      <alignment horizontal="right" vertical="center"/>
    </xf>
    <xf numFmtId="4" fontId="6" fillId="10" borderId="1" xfId="0" applyNumberFormat="1" applyFont="1" applyFill="1" applyBorder="1" applyAlignment="1">
      <alignment horizontal="right" vertical="center"/>
    </xf>
    <xf numFmtId="4" fontId="6" fillId="6" borderId="1" xfId="1" applyNumberFormat="1" applyFont="1" applyFill="1" applyBorder="1" applyAlignment="1" applyProtection="1">
      <alignment horizontal="right" vertical="center"/>
    </xf>
    <xf numFmtId="4" fontId="0" fillId="6" borderId="0" xfId="1" applyNumberFormat="1" applyFont="1" applyFill="1" applyBorder="1" applyAlignment="1" applyProtection="1">
      <alignment horizontal="right" vertical="top" wrapText="1"/>
    </xf>
    <xf numFmtId="0" fontId="6" fillId="11" borderId="1" xfId="0" applyFont="1" applyFill="1" applyBorder="1" applyAlignment="1">
      <alignment vertical="center"/>
    </xf>
    <xf numFmtId="4" fontId="6" fillId="11" borderId="2" xfId="1" applyNumberFormat="1" applyFont="1" applyFill="1" applyBorder="1" applyAlignment="1" applyProtection="1">
      <alignment horizontal="right" vertical="center"/>
    </xf>
    <xf numFmtId="4" fontId="6" fillId="11" borderId="1" xfId="0" applyNumberFormat="1" applyFont="1" applyFill="1" applyBorder="1" applyAlignment="1">
      <alignment horizontal="right" vertical="center"/>
    </xf>
    <xf numFmtId="0" fontId="0" fillId="12" borderId="0" xfId="0" applyFill="1" applyAlignment="1">
      <alignment vertical="top" wrapText="1"/>
    </xf>
    <xf numFmtId="0" fontId="6" fillId="13" borderId="1" xfId="0" applyFont="1" applyFill="1" applyBorder="1" applyAlignment="1">
      <alignment vertical="center"/>
    </xf>
    <xf numFmtId="4" fontId="6" fillId="13" borderId="2" xfId="1" applyNumberFormat="1" applyFont="1" applyFill="1" applyBorder="1" applyAlignment="1" applyProtection="1">
      <alignment horizontal="right" vertical="center"/>
    </xf>
    <xf numFmtId="4" fontId="6" fillId="13" borderId="1" xfId="1" applyNumberFormat="1" applyFont="1" applyFill="1" applyBorder="1" applyAlignment="1" applyProtection="1">
      <alignment horizontal="right" vertical="center"/>
    </xf>
    <xf numFmtId="0" fontId="6" fillId="2" borderId="0" xfId="0" applyFont="1" applyFill="1" applyAlignment="1">
      <alignment vertical="center"/>
    </xf>
    <xf numFmtId="4" fontId="6" fillId="9" borderId="12" xfId="1" applyNumberFormat="1" applyFont="1" applyFill="1" applyBorder="1" applyAlignment="1" applyProtection="1">
      <alignment horizontal="right" vertical="center"/>
    </xf>
    <xf numFmtId="4" fontId="5" fillId="0" borderId="1" xfId="1" applyNumberFormat="1" applyFont="1" applyBorder="1" applyAlignment="1" applyProtection="1">
      <alignment horizontal="right" vertical="center"/>
    </xf>
    <xf numFmtId="0" fontId="5" fillId="14" borderId="10" xfId="0" applyFont="1" applyFill="1" applyBorder="1" applyAlignment="1">
      <alignment vertical="center"/>
    </xf>
    <xf numFmtId="4" fontId="6" fillId="14" borderId="6" xfId="1" applyNumberFormat="1" applyFont="1" applyFill="1" applyBorder="1" applyAlignment="1" applyProtection="1">
      <alignment horizontal="right" vertical="center"/>
    </xf>
    <xf numFmtId="4" fontId="6" fillId="14" borderId="2" xfId="1" applyNumberFormat="1" applyFont="1" applyFill="1" applyBorder="1" applyAlignment="1" applyProtection="1">
      <alignment horizontal="right" vertical="center"/>
    </xf>
    <xf numFmtId="4" fontId="6" fillId="14" borderId="2" xfId="0" applyNumberFormat="1" applyFont="1" applyFill="1" applyBorder="1" applyAlignment="1">
      <alignment horizontal="right" vertical="center"/>
    </xf>
    <xf numFmtId="4" fontId="6" fillId="14" borderId="1" xfId="0" applyNumberFormat="1" applyFont="1" applyFill="1" applyBorder="1" applyAlignment="1">
      <alignment horizontal="right" vertical="center"/>
    </xf>
    <xf numFmtId="4" fontId="6" fillId="7" borderId="1" xfId="1" applyNumberFormat="1" applyFont="1" applyFill="1" applyBorder="1" applyAlignment="1" applyProtection="1">
      <alignment horizontal="right" vertical="center"/>
    </xf>
    <xf numFmtId="4" fontId="6" fillId="13" borderId="1" xfId="0" applyNumberFormat="1" applyFont="1" applyFill="1" applyBorder="1" applyAlignment="1">
      <alignment horizontal="right" vertical="center"/>
    </xf>
    <xf numFmtId="0" fontId="6" fillId="15" borderId="1" xfId="0" applyFont="1" applyFill="1" applyBorder="1" applyAlignment="1">
      <alignment vertical="center"/>
    </xf>
    <xf numFmtId="4" fontId="6" fillId="15" borderId="4" xfId="1" applyNumberFormat="1" applyFont="1" applyFill="1" applyBorder="1" applyAlignment="1" applyProtection="1">
      <alignment horizontal="right" vertical="center"/>
    </xf>
    <xf numFmtId="4" fontId="6" fillId="15" borderId="13" xfId="1" applyNumberFormat="1" applyFont="1" applyFill="1" applyBorder="1" applyAlignment="1" applyProtection="1">
      <alignment horizontal="right" vertical="center"/>
    </xf>
    <xf numFmtId="4" fontId="6" fillId="0" borderId="0" xfId="1" applyNumberFormat="1" applyFont="1" applyBorder="1" applyAlignment="1" applyProtection="1">
      <alignment horizontal="right" vertical="center"/>
    </xf>
    <xf numFmtId="0" fontId="12" fillId="0" borderId="1" xfId="0" applyFont="1" applyBorder="1" applyAlignment="1">
      <alignment vertical="center"/>
    </xf>
    <xf numFmtId="4" fontId="12" fillId="0" borderId="14" xfId="0" applyNumberFormat="1" applyFont="1" applyBorder="1" applyAlignment="1">
      <alignment horizontal="right" vertical="center"/>
    </xf>
    <xf numFmtId="4" fontId="12" fillId="0" borderId="14" xfId="1" applyNumberFormat="1" applyFont="1" applyBorder="1" applyAlignment="1" applyProtection="1">
      <alignment horizontal="right" vertical="center"/>
    </xf>
    <xf numFmtId="0" fontId="13" fillId="15" borderId="1" xfId="0" applyFont="1" applyFill="1" applyBorder="1" applyAlignment="1">
      <alignment vertical="center"/>
    </xf>
    <xf numFmtId="4" fontId="13" fillId="15" borderId="1" xfId="1" applyNumberFormat="1" applyFont="1" applyFill="1" applyBorder="1" applyAlignment="1" applyProtection="1">
      <alignment horizontal="right" vertical="center"/>
    </xf>
    <xf numFmtId="4" fontId="13" fillId="15" borderId="2" xfId="1" applyNumberFormat="1" applyFont="1" applyFill="1" applyBorder="1" applyAlignment="1" applyProtection="1">
      <alignment horizontal="right" vertical="center"/>
    </xf>
    <xf numFmtId="4" fontId="13" fillId="15" borderId="1" xfId="0" applyNumberFormat="1" applyFont="1" applyFill="1" applyBorder="1" applyAlignment="1">
      <alignment horizontal="right" vertical="center"/>
    </xf>
    <xf numFmtId="0" fontId="13" fillId="0" borderId="1" xfId="0" applyFont="1" applyBorder="1" applyAlignment="1">
      <alignment vertical="center"/>
    </xf>
    <xf numFmtId="4" fontId="13" fillId="0" borderId="14" xfId="1" applyNumberFormat="1" applyFont="1" applyBorder="1" applyAlignment="1" applyProtection="1">
      <alignment horizontal="right" vertical="center"/>
    </xf>
    <xf numFmtId="4" fontId="13" fillId="0" borderId="14" xfId="0" applyNumberFormat="1" applyFont="1" applyBorder="1" applyAlignment="1">
      <alignment horizontal="right" vertical="center"/>
    </xf>
    <xf numFmtId="165" fontId="0" fillId="0" borderId="0" xfId="0" applyNumberFormat="1"/>
    <xf numFmtId="166" fontId="6" fillId="0" borderId="0" xfId="1" applyNumberFormat="1" applyFont="1" applyBorder="1" applyAlignment="1" applyProtection="1">
      <alignment vertical="center"/>
    </xf>
    <xf numFmtId="0" fontId="14" fillId="0" borderId="0" xfId="0" applyFont="1" applyBorder="1" applyAlignment="1">
      <alignment horizontal="left"/>
    </xf>
    <xf numFmtId="0" fontId="14" fillId="0" borderId="0" xfId="0" applyFont="1" applyBorder="1" applyAlignment="1"/>
    <xf numFmtId="165" fontId="14" fillId="0" borderId="0" xfId="1" applyFont="1" applyBorder="1" applyAlignment="1" applyProtection="1"/>
    <xf numFmtId="0" fontId="15" fillId="17" borderId="0" xfId="2" applyFont="1" applyFill="1" applyBorder="1" applyAlignment="1">
      <alignment horizontal="left" vertical="center"/>
    </xf>
    <xf numFmtId="165" fontId="15" fillId="17" borderId="0" xfId="1" applyFont="1" applyFill="1" applyBorder="1" applyAlignment="1" applyProtection="1">
      <alignment horizontal="center" vertical="center" wrapText="1"/>
    </xf>
    <xf numFmtId="165" fontId="15" fillId="17" borderId="0" xfId="1" applyFont="1" applyFill="1" applyBorder="1" applyAlignment="1" applyProtection="1">
      <alignment horizontal="center" vertical="center"/>
    </xf>
    <xf numFmtId="165" fontId="15" fillId="16" borderId="0" xfId="1" applyFont="1" applyFill="1" applyBorder="1" applyAlignment="1" applyProtection="1">
      <alignment horizontal="center" vertical="center" wrapText="1"/>
    </xf>
    <xf numFmtId="165" fontId="15" fillId="16" borderId="0" xfId="1" applyFont="1" applyFill="1" applyBorder="1" applyAlignment="1" applyProtection="1">
      <alignment horizontal="center" vertical="center"/>
    </xf>
    <xf numFmtId="0" fontId="15" fillId="17" borderId="0" xfId="2" applyFont="1" applyFill="1" applyBorder="1" applyAlignment="1">
      <alignment horizontal="left" vertical="center" wrapText="1"/>
    </xf>
    <xf numFmtId="0" fontId="15" fillId="17" borderId="0" xfId="2" applyFont="1" applyFill="1" applyBorder="1" applyAlignment="1">
      <alignment horizontal="center" vertical="center" wrapText="1"/>
    </xf>
    <xf numFmtId="0" fontId="15" fillId="0" borderId="0" xfId="2" applyFont="1" applyBorder="1" applyAlignment="1"/>
    <xf numFmtId="0" fontId="15" fillId="18" borderId="15" xfId="2" applyFont="1" applyFill="1" applyBorder="1" applyAlignment="1">
      <alignment horizontal="left" vertical="center" wrapText="1"/>
    </xf>
    <xf numFmtId="165" fontId="15" fillId="18" borderId="16" xfId="1" applyFont="1" applyFill="1" applyBorder="1" applyAlignment="1" applyProtection="1">
      <alignment horizontal="left" vertical="center"/>
    </xf>
    <xf numFmtId="165" fontId="15" fillId="18" borderId="16" xfId="1" applyFont="1" applyFill="1" applyBorder="1" applyAlignment="1" applyProtection="1">
      <alignment horizontal="left" vertical="center" wrapText="1"/>
    </xf>
    <xf numFmtId="165" fontId="15" fillId="18" borderId="17" xfId="1" applyFont="1" applyFill="1" applyBorder="1" applyAlignment="1" applyProtection="1">
      <alignment horizontal="right" vertical="center"/>
    </xf>
    <xf numFmtId="165" fontId="15" fillId="18" borderId="18" xfId="1" applyFont="1" applyFill="1" applyBorder="1" applyAlignment="1" applyProtection="1">
      <alignment horizontal="right" vertical="center"/>
    </xf>
    <xf numFmtId="165" fontId="15" fillId="18" borderId="16" xfId="1" applyFont="1" applyFill="1" applyBorder="1" applyAlignment="1" applyProtection="1">
      <alignment horizontal="right" vertical="center"/>
    </xf>
    <xf numFmtId="165" fontId="15" fillId="18" borderId="16" xfId="1" applyFont="1" applyFill="1" applyBorder="1" applyAlignment="1" applyProtection="1">
      <alignment horizontal="center" vertical="center" wrapText="1"/>
    </xf>
    <xf numFmtId="165" fontId="15" fillId="18" borderId="16" xfId="1" applyFont="1" applyFill="1" applyBorder="1" applyAlignment="1" applyProtection="1">
      <alignment horizontal="center" vertical="center"/>
    </xf>
    <xf numFmtId="165" fontId="15" fillId="18" borderId="19" xfId="1" applyFont="1" applyFill="1" applyBorder="1" applyAlignment="1" applyProtection="1">
      <alignment horizontal="right" vertical="center"/>
    </xf>
    <xf numFmtId="0" fontId="15" fillId="18" borderId="20" xfId="2" applyFont="1" applyFill="1" applyBorder="1" applyAlignment="1">
      <alignment horizontal="left" vertical="center" wrapText="1"/>
    </xf>
    <xf numFmtId="165" fontId="15" fillId="18" borderId="21" xfId="1" applyFont="1" applyFill="1" applyBorder="1" applyAlignment="1" applyProtection="1">
      <alignment horizontal="left" vertical="center"/>
    </xf>
    <xf numFmtId="165" fontId="15" fillId="18" borderId="21" xfId="1" applyFont="1" applyFill="1" applyBorder="1" applyAlignment="1" applyProtection="1">
      <alignment horizontal="left" vertical="center" wrapText="1"/>
    </xf>
    <xf numFmtId="165" fontId="15" fillId="18" borderId="22" xfId="1" applyFont="1" applyFill="1" applyBorder="1" applyAlignment="1" applyProtection="1">
      <alignment horizontal="right" vertical="center"/>
    </xf>
    <xf numFmtId="165" fontId="15" fillId="18" borderId="23" xfId="1" applyFont="1" applyFill="1" applyBorder="1" applyAlignment="1" applyProtection="1">
      <alignment horizontal="right" vertical="center"/>
    </xf>
    <xf numFmtId="165" fontId="15" fillId="18" borderId="21" xfId="1" applyFont="1" applyFill="1" applyBorder="1" applyAlignment="1" applyProtection="1">
      <alignment horizontal="right" vertical="center"/>
    </xf>
    <xf numFmtId="165" fontId="15" fillId="18" borderId="21" xfId="1" applyFont="1" applyFill="1" applyBorder="1" applyAlignment="1" applyProtection="1">
      <alignment horizontal="center" vertical="center" wrapText="1"/>
    </xf>
    <xf numFmtId="165" fontId="15" fillId="18" borderId="21" xfId="1" applyFont="1" applyFill="1" applyBorder="1" applyAlignment="1" applyProtection="1">
      <alignment horizontal="center" vertical="center"/>
    </xf>
    <xf numFmtId="165" fontId="15" fillId="18" borderId="24" xfId="1" applyFont="1" applyFill="1" applyBorder="1" applyAlignment="1" applyProtection="1">
      <alignment horizontal="right" vertical="center"/>
    </xf>
    <xf numFmtId="0" fontId="15" fillId="19" borderId="30" xfId="2" applyFont="1" applyFill="1" applyBorder="1" applyAlignment="1">
      <alignment horizontal="left" vertical="center" wrapText="1"/>
    </xf>
    <xf numFmtId="165" fontId="15" fillId="19" borderId="14" xfId="1" applyFont="1" applyFill="1" applyBorder="1" applyAlignment="1" applyProtection="1">
      <alignment horizontal="left" vertical="center"/>
    </xf>
    <xf numFmtId="165" fontId="15" fillId="19" borderId="14" xfId="1" applyFont="1" applyFill="1" applyBorder="1" applyAlignment="1" applyProtection="1">
      <alignment horizontal="center" vertical="center" wrapText="1"/>
    </xf>
    <xf numFmtId="165" fontId="15" fillId="19" borderId="14" xfId="1" applyFont="1" applyFill="1" applyBorder="1" applyAlignment="1" applyProtection="1">
      <alignment horizontal="left" vertical="center" wrapText="1"/>
    </xf>
    <xf numFmtId="165" fontId="17" fillId="19" borderId="31" xfId="1" applyFont="1" applyFill="1" applyBorder="1" applyAlignment="1" applyProtection="1">
      <alignment horizontal="right" vertical="center"/>
    </xf>
    <xf numFmtId="165" fontId="17" fillId="19" borderId="14" xfId="1" applyFont="1" applyFill="1" applyBorder="1" applyAlignment="1" applyProtection="1">
      <alignment horizontal="right" vertical="center"/>
    </xf>
    <xf numFmtId="165" fontId="17" fillId="19" borderId="14" xfId="1" applyFont="1" applyFill="1" applyBorder="1" applyAlignment="1" applyProtection="1">
      <alignment horizontal="center" vertical="center"/>
    </xf>
    <xf numFmtId="165" fontId="16" fillId="20" borderId="21" xfId="1" applyFont="1" applyFill="1" applyBorder="1" applyAlignment="1" applyProtection="1">
      <alignment horizontal="right" vertical="center"/>
    </xf>
    <xf numFmtId="165" fontId="16" fillId="20" borderId="21" xfId="1" applyFont="1" applyFill="1" applyBorder="1" applyAlignment="1" applyProtection="1">
      <alignment horizontal="center" vertical="center"/>
    </xf>
    <xf numFmtId="165" fontId="16" fillId="20" borderId="21" xfId="1" applyFont="1" applyFill="1" applyBorder="1" applyAlignment="1" applyProtection="1">
      <alignment horizontal="center" vertical="center" wrapText="1"/>
    </xf>
    <xf numFmtId="0" fontId="15" fillId="0" borderId="34" xfId="2" applyFont="1" applyBorder="1" applyAlignment="1"/>
    <xf numFmtId="0" fontId="15" fillId="21" borderId="35" xfId="2" applyFont="1" applyFill="1" applyBorder="1" applyAlignment="1">
      <alignment horizontal="left" vertical="center" wrapText="1"/>
    </xf>
    <xf numFmtId="0" fontId="15" fillId="21" borderId="36" xfId="2" applyFont="1" applyFill="1" applyBorder="1" applyAlignment="1">
      <alignment horizontal="left" vertical="center" wrapText="1"/>
    </xf>
    <xf numFmtId="165" fontId="17" fillId="21" borderId="37" xfId="1" applyFont="1" applyFill="1" applyBorder="1" applyAlignment="1" applyProtection="1">
      <alignment horizontal="right" vertical="center"/>
    </xf>
    <xf numFmtId="165" fontId="17" fillId="21" borderId="38" xfId="1" applyFont="1" applyFill="1" applyBorder="1" applyAlignment="1" applyProtection="1">
      <alignment horizontal="right" vertical="center"/>
    </xf>
    <xf numFmtId="165" fontId="17" fillId="21" borderId="36" xfId="1" applyFont="1" applyFill="1" applyBorder="1" applyAlignment="1" applyProtection="1">
      <alignment horizontal="right" vertical="center"/>
    </xf>
    <xf numFmtId="165" fontId="17" fillId="21" borderId="36" xfId="1" applyFont="1" applyFill="1" applyBorder="1" applyAlignment="1" applyProtection="1">
      <alignment horizontal="center" vertical="center"/>
    </xf>
    <xf numFmtId="0" fontId="15" fillId="18" borderId="20" xfId="2" applyFont="1" applyFill="1" applyBorder="1" applyAlignment="1">
      <alignment horizontal="center" vertical="center" wrapText="1"/>
    </xf>
    <xf numFmtId="0" fontId="15" fillId="19" borderId="39" xfId="2" applyFont="1" applyFill="1" applyBorder="1" applyAlignment="1">
      <alignment horizontal="left" vertical="center" wrapText="1"/>
    </xf>
    <xf numFmtId="165" fontId="15" fillId="19" borderId="3" xfId="1" applyFont="1" applyFill="1" applyBorder="1" applyAlignment="1" applyProtection="1">
      <alignment horizontal="left" vertical="center"/>
    </xf>
    <xf numFmtId="165" fontId="15" fillId="19" borderId="3" xfId="1" applyFont="1" applyFill="1" applyBorder="1" applyAlignment="1" applyProtection="1">
      <alignment horizontal="center" vertical="center" wrapText="1"/>
    </xf>
    <xf numFmtId="165" fontId="15" fillId="19" borderId="3" xfId="1" applyFont="1" applyFill="1" applyBorder="1" applyAlignment="1" applyProtection="1">
      <alignment horizontal="left" vertical="center" wrapText="1"/>
    </xf>
    <xf numFmtId="165" fontId="17" fillId="19" borderId="40" xfId="1" applyFont="1" applyFill="1" applyBorder="1" applyAlignment="1" applyProtection="1">
      <alignment horizontal="center" vertical="center"/>
    </xf>
    <xf numFmtId="165" fontId="15" fillId="19" borderId="5" xfId="1" applyFont="1" applyFill="1" applyBorder="1" applyAlignment="1" applyProtection="1">
      <alignment horizontal="right" vertical="center"/>
    </xf>
    <xf numFmtId="165" fontId="15" fillId="19" borderId="2" xfId="1" applyFont="1" applyFill="1" applyBorder="1" applyAlignment="1" applyProtection="1">
      <alignment horizontal="right" vertical="center"/>
    </xf>
    <xf numFmtId="165" fontId="15" fillId="19" borderId="2" xfId="1" applyFont="1" applyFill="1" applyBorder="1" applyAlignment="1" applyProtection="1">
      <alignment horizontal="center" vertical="center" wrapText="1"/>
    </xf>
    <xf numFmtId="165" fontId="17" fillId="19" borderId="2" xfId="1" applyFont="1" applyFill="1" applyBorder="1" applyAlignment="1" applyProtection="1">
      <alignment horizontal="center" vertical="center"/>
    </xf>
    <xf numFmtId="0" fontId="15" fillId="20" borderId="32" xfId="2" applyFont="1" applyFill="1" applyBorder="1" applyAlignment="1">
      <alignment horizontal="left" vertical="center" wrapText="1"/>
    </xf>
    <xf numFmtId="0" fontId="15" fillId="20" borderId="32" xfId="2" applyFont="1" applyFill="1" applyBorder="1" applyAlignment="1">
      <alignment horizontal="center" vertical="center" wrapText="1"/>
    </xf>
    <xf numFmtId="0" fontId="15" fillId="20" borderId="32" xfId="2" applyFont="1" applyFill="1" applyBorder="1" applyAlignment="1">
      <alignment horizontal="right" vertical="center" wrapText="1"/>
    </xf>
    <xf numFmtId="0" fontId="15" fillId="21" borderId="11" xfId="2" applyFont="1" applyFill="1" applyBorder="1" applyAlignment="1">
      <alignment horizontal="left" vertical="top"/>
    </xf>
    <xf numFmtId="0" fontId="15" fillId="21" borderId="13" xfId="2" applyFont="1" applyFill="1" applyBorder="1" applyAlignment="1">
      <alignment horizontal="left" vertical="center"/>
    </xf>
    <xf numFmtId="0" fontId="15" fillId="21" borderId="13" xfId="2" applyFont="1" applyFill="1" applyBorder="1" applyAlignment="1">
      <alignment horizontal="left" vertical="top" wrapText="1" shrinkToFit="1" readingOrder="1"/>
    </xf>
    <xf numFmtId="165" fontId="17" fillId="21" borderId="13" xfId="1" applyFont="1" applyFill="1" applyBorder="1" applyAlignment="1" applyProtection="1">
      <alignment horizontal="right" vertical="center"/>
    </xf>
    <xf numFmtId="165" fontId="17" fillId="21" borderId="13" xfId="1" applyFont="1" applyFill="1" applyBorder="1" applyAlignment="1" applyProtection="1">
      <alignment horizontal="center" vertical="center"/>
    </xf>
    <xf numFmtId="165" fontId="15" fillId="21" borderId="13" xfId="1" applyFont="1" applyFill="1" applyBorder="1" applyAlignment="1" applyProtection="1">
      <alignment horizontal="right" vertical="center"/>
    </xf>
    <xf numFmtId="165" fontId="15" fillId="21" borderId="13" xfId="1" applyFont="1" applyFill="1" applyBorder="1" applyAlignment="1" applyProtection="1">
      <alignment horizontal="center" vertical="center"/>
    </xf>
    <xf numFmtId="167" fontId="15" fillId="21" borderId="13" xfId="2" applyNumberFormat="1" applyFont="1" applyFill="1" applyBorder="1" applyAlignment="1">
      <alignment horizontal="left" vertical="center"/>
    </xf>
    <xf numFmtId="167" fontId="15" fillId="21" borderId="13" xfId="2" applyNumberFormat="1" applyFont="1" applyFill="1" applyBorder="1" applyAlignment="1">
      <alignment vertical="center"/>
    </xf>
    <xf numFmtId="167" fontId="15" fillId="21" borderId="41" xfId="2" applyNumberFormat="1" applyFont="1" applyFill="1" applyBorder="1" applyAlignment="1">
      <alignment horizontal="center" vertical="center"/>
    </xf>
    <xf numFmtId="0" fontId="15" fillId="18" borderId="42" xfId="2" applyFont="1" applyFill="1" applyBorder="1" applyAlignment="1">
      <alignment horizontal="left" vertical="center" wrapText="1"/>
    </xf>
    <xf numFmtId="165" fontId="15" fillId="18" borderId="43" xfId="1" applyFont="1" applyFill="1" applyBorder="1" applyAlignment="1" applyProtection="1">
      <alignment horizontal="left" vertical="center"/>
    </xf>
    <xf numFmtId="165" fontId="15" fillId="18" borderId="43" xfId="1" applyFont="1" applyFill="1" applyBorder="1" applyAlignment="1" applyProtection="1">
      <alignment horizontal="left" vertical="center" wrapText="1"/>
    </xf>
    <xf numFmtId="165" fontId="15" fillId="18" borderId="43" xfId="1" applyFont="1" applyFill="1" applyBorder="1" applyAlignment="1" applyProtection="1">
      <alignment horizontal="right" vertical="center"/>
    </xf>
    <xf numFmtId="165" fontId="15" fillId="18" borderId="43" xfId="1" applyFont="1" applyFill="1" applyBorder="1" applyAlignment="1" applyProtection="1">
      <alignment horizontal="center" vertical="center" wrapText="1"/>
    </xf>
    <xf numFmtId="165" fontId="15" fillId="18" borderId="43" xfId="1" applyFont="1" applyFill="1" applyBorder="1" applyAlignment="1" applyProtection="1">
      <alignment horizontal="center" vertical="center"/>
    </xf>
    <xf numFmtId="165" fontId="15" fillId="18" borderId="44" xfId="1" applyFont="1" applyFill="1" applyBorder="1" applyAlignment="1" applyProtection="1">
      <alignment horizontal="right" vertical="center"/>
    </xf>
    <xf numFmtId="0" fontId="15" fillId="18" borderId="45" xfId="2" applyFont="1" applyFill="1" applyBorder="1" applyAlignment="1">
      <alignment horizontal="left" vertical="center" wrapText="1"/>
    </xf>
    <xf numFmtId="0" fontId="15" fillId="19" borderId="1" xfId="2" applyFont="1" applyFill="1" applyBorder="1" applyAlignment="1">
      <alignment horizontal="left" vertical="center" wrapText="1"/>
    </xf>
    <xf numFmtId="165" fontId="17" fillId="19" borderId="5" xfId="1" applyFont="1" applyFill="1" applyBorder="1" applyAlignment="1" applyProtection="1">
      <alignment horizontal="right" vertical="center"/>
    </xf>
    <xf numFmtId="0" fontId="15" fillId="20" borderId="47" xfId="2" applyFont="1" applyFill="1" applyBorder="1" applyAlignment="1">
      <alignment horizontal="left" vertical="center" wrapText="1"/>
    </xf>
    <xf numFmtId="0" fontId="15" fillId="20" borderId="48" xfId="2" applyFont="1" applyFill="1" applyBorder="1" applyAlignment="1">
      <alignment horizontal="left" vertical="center" wrapText="1"/>
    </xf>
    <xf numFmtId="165" fontId="15" fillId="20" borderId="48" xfId="1" applyFont="1" applyFill="1" applyBorder="1" applyAlignment="1" applyProtection="1">
      <alignment horizontal="right" vertical="center"/>
    </xf>
    <xf numFmtId="165" fontId="15" fillId="20" borderId="21" xfId="1" applyFont="1" applyFill="1" applyBorder="1" applyAlignment="1" applyProtection="1">
      <alignment horizontal="center" vertical="center"/>
    </xf>
    <xf numFmtId="165" fontId="15" fillId="20" borderId="48" xfId="1" applyFont="1" applyFill="1" applyBorder="1" applyAlignment="1" applyProtection="1">
      <alignment horizontal="center" vertical="center" wrapText="1"/>
    </xf>
    <xf numFmtId="167" fontId="21" fillId="20" borderId="48" xfId="2" applyNumberFormat="1" applyFont="1" applyFill="1" applyBorder="1" applyAlignment="1">
      <alignment horizontal="left" vertical="center"/>
    </xf>
    <xf numFmtId="167" fontId="15" fillId="20" borderId="49" xfId="2" applyNumberFormat="1" applyFont="1" applyFill="1" applyBorder="1" applyAlignment="1">
      <alignment horizontal="left" vertical="center"/>
    </xf>
    <xf numFmtId="165" fontId="16" fillId="20" borderId="21" xfId="1" applyFont="1" applyFill="1" applyBorder="1" applyAlignment="1" applyProtection="1"/>
    <xf numFmtId="0" fontId="18" fillId="20" borderId="21" xfId="2" applyFont="1" applyFill="1" applyBorder="1" applyAlignment="1">
      <alignment horizontal="left" vertical="center" wrapText="1"/>
    </xf>
    <xf numFmtId="165" fontId="16" fillId="20" borderId="48" xfId="1" applyFont="1" applyFill="1" applyBorder="1" applyAlignment="1" applyProtection="1">
      <alignment horizontal="center" vertical="center" wrapText="1"/>
    </xf>
    <xf numFmtId="0" fontId="18" fillId="20" borderId="48" xfId="2" applyFont="1" applyFill="1" applyBorder="1" applyAlignment="1">
      <alignment horizontal="left" vertical="center" wrapText="1"/>
    </xf>
    <xf numFmtId="0" fontId="22" fillId="20" borderId="32" xfId="2" applyFont="1" applyFill="1" applyBorder="1" applyAlignment="1">
      <alignment horizontal="center"/>
    </xf>
    <xf numFmtId="0" fontId="22" fillId="20" borderId="33" xfId="2" applyFont="1" applyFill="1" applyBorder="1" applyAlignment="1">
      <alignment horizontal="center"/>
    </xf>
    <xf numFmtId="165" fontId="15" fillId="20" borderId="32" xfId="1" applyFont="1" applyFill="1" applyBorder="1" applyAlignment="1" applyProtection="1">
      <alignment horizontal="center" vertical="center" wrapText="1"/>
    </xf>
    <xf numFmtId="0" fontId="22" fillId="20" borderId="51" xfId="2" applyFont="1" applyFill="1" applyBorder="1" applyAlignment="1">
      <alignment horizontal="center"/>
    </xf>
    <xf numFmtId="165" fontId="15" fillId="20" borderId="52" xfId="1" applyFont="1" applyFill="1" applyBorder="1" applyAlignment="1" applyProtection="1">
      <alignment horizontal="center" vertical="center" wrapText="1"/>
    </xf>
    <xf numFmtId="0" fontId="22" fillId="20" borderId="52" xfId="2" applyFont="1" applyFill="1" applyBorder="1" applyAlignment="1">
      <alignment horizontal="center"/>
    </xf>
    <xf numFmtId="0" fontId="22" fillId="20" borderId="53" xfId="2" applyFont="1" applyFill="1" applyBorder="1" applyAlignment="1">
      <alignment horizontal="center"/>
    </xf>
    <xf numFmtId="0" fontId="15" fillId="19" borderId="35" xfId="2" applyFont="1" applyFill="1" applyBorder="1" applyAlignment="1">
      <alignment horizontal="left" vertical="center" wrapText="1"/>
    </xf>
    <xf numFmtId="0" fontId="15" fillId="19" borderId="36" xfId="2" applyFont="1" applyFill="1" applyBorder="1" applyAlignment="1">
      <alignment horizontal="left" vertical="center" wrapText="1"/>
    </xf>
    <xf numFmtId="165" fontId="17" fillId="19" borderId="36" xfId="1" applyFont="1" applyFill="1" applyBorder="1" applyAlignment="1" applyProtection="1">
      <alignment horizontal="center" vertical="center"/>
    </xf>
    <xf numFmtId="165" fontId="15" fillId="18" borderId="54" xfId="1" applyFont="1" applyFill="1" applyBorder="1" applyAlignment="1" applyProtection="1">
      <alignment horizontal="center" vertical="center" wrapText="1"/>
    </xf>
    <xf numFmtId="165" fontId="15" fillId="18" borderId="54" xfId="1" applyFont="1" applyFill="1" applyBorder="1" applyAlignment="1" applyProtection="1">
      <alignment horizontal="left" vertical="center" wrapText="1"/>
    </xf>
    <xf numFmtId="165" fontId="15" fillId="18" borderId="54" xfId="1" applyFont="1" applyFill="1" applyBorder="1" applyAlignment="1" applyProtection="1">
      <alignment horizontal="right" vertical="center"/>
    </xf>
    <xf numFmtId="165" fontId="15" fillId="18" borderId="55" xfId="1" applyFont="1" applyFill="1" applyBorder="1" applyAlignment="1" applyProtection="1">
      <alignment horizontal="right" vertical="center"/>
    </xf>
    <xf numFmtId="0" fontId="15" fillId="19" borderId="56" xfId="2" applyFont="1" applyFill="1" applyBorder="1" applyAlignment="1">
      <alignment horizontal="left" vertical="center" wrapText="1"/>
    </xf>
    <xf numFmtId="165" fontId="15" fillId="19" borderId="57" xfId="1" applyFont="1" applyFill="1" applyBorder="1" applyAlignment="1" applyProtection="1">
      <alignment horizontal="left" vertical="center"/>
    </xf>
    <xf numFmtId="165" fontId="15" fillId="19" borderId="57" xfId="1" applyFont="1" applyFill="1" applyBorder="1" applyAlignment="1" applyProtection="1">
      <alignment horizontal="left" vertical="center" wrapText="1"/>
    </xf>
    <xf numFmtId="165" fontId="17" fillId="19" borderId="57" xfId="1" applyFont="1" applyFill="1" applyBorder="1" applyAlignment="1" applyProtection="1">
      <alignment horizontal="right" vertical="center"/>
    </xf>
    <xf numFmtId="165" fontId="15" fillId="19" borderId="57" xfId="1" applyFont="1" applyFill="1" applyBorder="1" applyAlignment="1" applyProtection="1">
      <alignment horizontal="right" vertical="center"/>
    </xf>
    <xf numFmtId="165" fontId="15" fillId="19" borderId="57" xfId="1" applyFont="1" applyFill="1" applyBorder="1" applyAlignment="1" applyProtection="1">
      <alignment horizontal="center" vertical="center" wrapText="1"/>
    </xf>
    <xf numFmtId="165" fontId="15" fillId="19" borderId="58" xfId="1" applyFont="1" applyFill="1" applyBorder="1" applyAlignment="1" applyProtection="1">
      <alignment horizontal="right" vertical="center"/>
    </xf>
    <xf numFmtId="0" fontId="15" fillId="18" borderId="2" xfId="2" applyFont="1" applyFill="1" applyBorder="1" applyAlignment="1">
      <alignment horizontal="left" vertical="center" wrapText="1"/>
    </xf>
    <xf numFmtId="165" fontId="15" fillId="18" borderId="2" xfId="1" applyFont="1" applyFill="1" applyBorder="1" applyAlignment="1" applyProtection="1">
      <alignment horizontal="left" vertical="center"/>
    </xf>
    <xf numFmtId="165" fontId="15" fillId="18" borderId="2" xfId="1" applyFont="1" applyFill="1" applyBorder="1" applyAlignment="1" applyProtection="1">
      <alignment horizontal="center" vertical="center" wrapText="1"/>
    </xf>
    <xf numFmtId="165" fontId="15" fillId="18" borderId="2" xfId="1" applyFont="1" applyFill="1" applyBorder="1" applyAlignment="1" applyProtection="1">
      <alignment horizontal="left" vertical="center" wrapText="1"/>
    </xf>
    <xf numFmtId="165" fontId="15" fillId="18" borderId="2" xfId="1" applyFont="1" applyFill="1" applyBorder="1" applyAlignment="1" applyProtection="1">
      <alignment horizontal="right" vertical="center"/>
    </xf>
    <xf numFmtId="0" fontId="15" fillId="19" borderId="6" xfId="2" applyFont="1" applyFill="1" applyBorder="1" applyAlignment="1">
      <alignment horizontal="left" vertical="center" wrapText="1"/>
    </xf>
    <xf numFmtId="165" fontId="15" fillId="19" borderId="6" xfId="1" applyFont="1" applyFill="1" applyBorder="1" applyAlignment="1" applyProtection="1">
      <alignment horizontal="left" vertical="center"/>
    </xf>
    <xf numFmtId="165" fontId="15" fillId="19" borderId="6" xfId="1" applyFont="1" applyFill="1" applyBorder="1" applyAlignment="1" applyProtection="1">
      <alignment horizontal="left" vertical="center" wrapText="1"/>
    </xf>
    <xf numFmtId="165" fontId="17" fillId="19" borderId="6" xfId="1" applyFont="1" applyFill="1" applyBorder="1" applyAlignment="1" applyProtection="1">
      <alignment horizontal="right" vertical="center"/>
    </xf>
    <xf numFmtId="165" fontId="15" fillId="19" borderId="6" xfId="1" applyFont="1" applyFill="1" applyBorder="1" applyAlignment="1" applyProtection="1">
      <alignment horizontal="right" vertical="center"/>
    </xf>
    <xf numFmtId="165" fontId="15" fillId="19" borderId="6" xfId="1" applyFont="1" applyFill="1" applyBorder="1" applyAlignment="1" applyProtection="1">
      <alignment horizontal="center" vertical="center" wrapText="1"/>
    </xf>
    <xf numFmtId="0" fontId="15" fillId="9" borderId="7" xfId="2" applyFont="1" applyFill="1" applyBorder="1" applyAlignment="1">
      <alignment horizontal="left" vertical="center"/>
    </xf>
    <xf numFmtId="0" fontId="15" fillId="9" borderId="52" xfId="2" applyFont="1" applyFill="1" applyBorder="1" applyAlignment="1">
      <alignment horizontal="left" vertical="center" wrapText="1"/>
    </xf>
    <xf numFmtId="0" fontId="15" fillId="9" borderId="7" xfId="2" applyFont="1" applyFill="1" applyBorder="1" applyAlignment="1">
      <alignment horizontal="left" vertical="top" wrapText="1" shrinkToFit="1" readingOrder="1"/>
    </xf>
    <xf numFmtId="165" fontId="15" fillId="9" borderId="7" xfId="1" applyFont="1" applyFill="1" applyBorder="1" applyAlignment="1" applyProtection="1">
      <alignment horizontal="right" vertical="center"/>
    </xf>
    <xf numFmtId="165" fontId="15" fillId="9" borderId="7" xfId="1" applyFont="1" applyFill="1" applyBorder="1" applyAlignment="1" applyProtection="1">
      <alignment horizontal="center" vertical="center" wrapText="1"/>
    </xf>
    <xf numFmtId="165" fontId="17" fillId="9" borderId="7" xfId="1" applyFont="1" applyFill="1" applyBorder="1" applyAlignment="1" applyProtection="1">
      <alignment horizontal="right" vertical="center"/>
    </xf>
    <xf numFmtId="165" fontId="15" fillId="9" borderId="7" xfId="1" applyFont="1" applyFill="1" applyBorder="1" applyAlignment="1" applyProtection="1">
      <alignment horizontal="center" vertical="center"/>
    </xf>
    <xf numFmtId="4" fontId="15" fillId="9" borderId="7" xfId="2" applyNumberFormat="1" applyFont="1" applyFill="1" applyBorder="1" applyAlignment="1">
      <alignment horizontal="left" vertical="center"/>
    </xf>
    <xf numFmtId="4" fontId="15" fillId="9" borderId="7" xfId="2" applyNumberFormat="1" applyFont="1" applyFill="1" applyBorder="1" applyAlignment="1">
      <alignment horizontal="left" vertical="top" wrapText="1"/>
    </xf>
    <xf numFmtId="4" fontId="22" fillId="9" borderId="7" xfId="2" applyNumberFormat="1" applyFont="1" applyFill="1" applyBorder="1" applyAlignment="1">
      <alignment horizontal="right" vertical="center"/>
    </xf>
    <xf numFmtId="4" fontId="15" fillId="9" borderId="7" xfId="2" applyNumberFormat="1" applyFont="1" applyFill="1" applyBorder="1" applyAlignment="1">
      <alignment horizontal="right" vertical="center"/>
    </xf>
    <xf numFmtId="0" fontId="15" fillId="22" borderId="59" xfId="2" applyFont="1" applyFill="1" applyBorder="1" applyAlignment="1">
      <alignment horizontal="left" vertical="top"/>
    </xf>
    <xf numFmtId="0" fontId="15" fillId="22" borderId="13" xfId="2" applyFont="1" applyFill="1" applyBorder="1" applyAlignment="1">
      <alignment horizontal="left" vertical="center"/>
    </xf>
    <xf numFmtId="0" fontId="15" fillId="22" borderId="13" xfId="2" applyFont="1" applyFill="1" applyBorder="1" applyAlignment="1">
      <alignment horizontal="left" vertical="top" wrapText="1" shrinkToFit="1" readingOrder="1"/>
    </xf>
    <xf numFmtId="165" fontId="17" fillId="22" borderId="13" xfId="1" applyFont="1" applyFill="1" applyBorder="1" applyAlignment="1" applyProtection="1">
      <alignment horizontal="right" vertical="center"/>
    </xf>
    <xf numFmtId="165" fontId="15" fillId="22" borderId="13" xfId="1" applyFont="1" applyFill="1" applyBorder="1" applyAlignment="1" applyProtection="1">
      <alignment horizontal="right" vertical="center"/>
    </xf>
    <xf numFmtId="165" fontId="15" fillId="22" borderId="13" xfId="1" applyFont="1" applyFill="1" applyBorder="1" applyAlignment="1" applyProtection="1">
      <alignment horizontal="center" vertical="center"/>
    </xf>
    <xf numFmtId="4" fontId="15" fillId="22" borderId="13" xfId="2" applyNumberFormat="1" applyFont="1" applyFill="1" applyBorder="1" applyAlignment="1">
      <alignment horizontal="left" vertical="center"/>
    </xf>
    <xf numFmtId="4" fontId="22" fillId="22" borderId="13" xfId="2" applyNumberFormat="1" applyFont="1" applyFill="1" applyBorder="1" applyAlignment="1">
      <alignment horizontal="center" vertical="center"/>
    </xf>
    <xf numFmtId="4" fontId="22" fillId="22" borderId="60" xfId="2" applyNumberFormat="1" applyFont="1" applyFill="1" applyBorder="1" applyAlignment="1">
      <alignment horizontal="center" vertical="center"/>
    </xf>
    <xf numFmtId="0" fontId="15" fillId="20" borderId="6" xfId="2" applyFont="1" applyFill="1" applyBorder="1" applyAlignment="1">
      <alignment horizontal="left" vertical="center"/>
    </xf>
    <xf numFmtId="0" fontId="15" fillId="20" borderId="6" xfId="2" applyFont="1" applyFill="1" applyBorder="1" applyAlignment="1">
      <alignment horizontal="left" vertical="center" wrapText="1"/>
    </xf>
    <xf numFmtId="0" fontId="15" fillId="20" borderId="6" xfId="2" applyFont="1" applyFill="1" applyBorder="1" applyAlignment="1">
      <alignment horizontal="left" vertical="center" wrapText="1" shrinkToFit="1" readingOrder="1"/>
    </xf>
    <xf numFmtId="165" fontId="15" fillId="20" borderId="6" xfId="1" applyFont="1" applyFill="1" applyBorder="1" applyAlignment="1" applyProtection="1">
      <alignment horizontal="center" vertical="center"/>
    </xf>
    <xf numFmtId="0" fontId="20" fillId="20" borderId="6" xfId="2" applyFont="1" applyFill="1" applyBorder="1" applyAlignment="1">
      <alignment horizontal="left" vertical="center"/>
    </xf>
    <xf numFmtId="0" fontId="19" fillId="20" borderId="6" xfId="2" applyFont="1" applyFill="1" applyBorder="1" applyAlignment="1">
      <alignment horizontal="left" vertical="center"/>
    </xf>
    <xf numFmtId="167" fontId="19" fillId="20" borderId="6" xfId="2" applyNumberFormat="1" applyFont="1" applyFill="1" applyBorder="1" applyAlignment="1">
      <alignment horizontal="left" vertical="center"/>
    </xf>
    <xf numFmtId="167" fontId="15" fillId="0" borderId="0" xfId="2" applyNumberFormat="1" applyFont="1" applyBorder="1" applyAlignment="1"/>
    <xf numFmtId="0" fontId="15" fillId="6" borderId="43" xfId="2" applyFont="1" applyFill="1" applyBorder="1" applyAlignment="1">
      <alignment horizontal="left" vertical="center" wrapText="1"/>
    </xf>
    <xf numFmtId="0" fontId="19" fillId="6" borderId="21" xfId="2" applyFont="1" applyFill="1" applyBorder="1" applyAlignment="1">
      <alignment horizontal="center" vertical="center"/>
    </xf>
    <xf numFmtId="167" fontId="19" fillId="6" borderId="24" xfId="2" applyNumberFormat="1" applyFont="1" applyFill="1" applyBorder="1" applyAlignment="1">
      <alignment horizontal="left" vertical="center"/>
    </xf>
    <xf numFmtId="0" fontId="20" fillId="16" borderId="21" xfId="2" applyFont="1" applyFill="1" applyBorder="1" applyAlignment="1">
      <alignment horizontal="left" vertical="center" wrapText="1"/>
    </xf>
    <xf numFmtId="0" fontId="15" fillId="16" borderId="12" xfId="2" applyFont="1" applyFill="1" applyBorder="1" applyAlignment="1">
      <alignment horizontal="left" vertical="center" wrapText="1"/>
    </xf>
    <xf numFmtId="167" fontId="15" fillId="16" borderId="12" xfId="2" applyNumberFormat="1" applyFont="1" applyFill="1" applyBorder="1" applyAlignment="1">
      <alignment horizontal="left" vertical="center" wrapText="1"/>
    </xf>
    <xf numFmtId="165" fontId="17" fillId="16" borderId="12" xfId="1" applyFont="1" applyFill="1" applyBorder="1" applyAlignment="1" applyProtection="1">
      <alignment horizontal="center" vertical="center"/>
    </xf>
    <xf numFmtId="165" fontId="17" fillId="16" borderId="61" xfId="1" applyFont="1" applyFill="1" applyBorder="1" applyAlignment="1" applyProtection="1">
      <alignment horizontal="center" vertical="center"/>
    </xf>
    <xf numFmtId="165" fontId="15" fillId="16" borderId="61" xfId="1" applyFont="1" applyFill="1" applyBorder="1" applyAlignment="1" applyProtection="1">
      <alignment horizontal="center" vertical="center" wrapText="1"/>
    </xf>
    <xf numFmtId="165" fontId="15" fillId="16" borderId="61" xfId="1" applyFont="1" applyFill="1" applyBorder="1" applyAlignment="1" applyProtection="1">
      <alignment horizontal="center" vertical="center"/>
    </xf>
    <xf numFmtId="0" fontId="20" fillId="16" borderId="12" xfId="2" applyFont="1" applyFill="1" applyBorder="1" applyAlignment="1">
      <alignment horizontal="left" vertical="center" wrapText="1"/>
    </xf>
    <xf numFmtId="165" fontId="15" fillId="16" borderId="12" xfId="1" applyFont="1" applyFill="1" applyBorder="1" applyAlignment="1" applyProtection="1">
      <alignment horizontal="center" vertical="center" wrapText="1"/>
    </xf>
    <xf numFmtId="4" fontId="21" fillId="16" borderId="12" xfId="2" applyNumberFormat="1" applyFont="1" applyFill="1" applyBorder="1" applyAlignment="1">
      <alignment horizontal="center" vertical="center"/>
    </xf>
    <xf numFmtId="4" fontId="23" fillId="16" borderId="62" xfId="2" applyNumberFormat="1" applyFont="1" applyFill="1" applyBorder="1" applyAlignment="1">
      <alignment horizontal="left" vertical="center"/>
    </xf>
    <xf numFmtId="0" fontId="15" fillId="16" borderId="11" xfId="2" applyFont="1" applyFill="1" applyBorder="1" applyAlignment="1">
      <alignment horizontal="left" vertical="center" wrapText="1"/>
    </xf>
    <xf numFmtId="0" fontId="15" fillId="16" borderId="13" xfId="2" applyFont="1" applyFill="1" applyBorder="1" applyAlignment="1">
      <alignment horizontal="left" vertical="center" wrapText="1"/>
    </xf>
    <xf numFmtId="167" fontId="15" fillId="16" borderId="13" xfId="2" applyNumberFormat="1" applyFont="1" applyFill="1" applyBorder="1" applyAlignment="1">
      <alignment horizontal="left" vertical="center" wrapText="1"/>
    </xf>
    <xf numFmtId="165" fontId="17" fillId="16" borderId="13" xfId="1" applyFont="1" applyFill="1" applyBorder="1" applyAlignment="1" applyProtection="1">
      <alignment horizontal="center" vertical="center"/>
    </xf>
    <xf numFmtId="165" fontId="15" fillId="16" borderId="13" xfId="1" applyFont="1" applyFill="1" applyBorder="1" applyAlignment="1" applyProtection="1">
      <alignment horizontal="center" vertical="center" wrapText="1"/>
    </xf>
    <xf numFmtId="165" fontId="15" fillId="16" borderId="13" xfId="1" applyFont="1" applyFill="1" applyBorder="1" applyAlignment="1" applyProtection="1">
      <alignment horizontal="center" vertical="center"/>
    </xf>
    <xf numFmtId="0" fontId="20" fillId="16" borderId="13" xfId="2" applyFont="1" applyFill="1" applyBorder="1" applyAlignment="1">
      <alignment horizontal="left" vertical="center" wrapText="1"/>
    </xf>
    <xf numFmtId="4" fontId="21" fillId="16" borderId="13" xfId="2" applyNumberFormat="1" applyFont="1" applyFill="1" applyBorder="1" applyAlignment="1">
      <alignment horizontal="center" vertical="center"/>
    </xf>
    <xf numFmtId="4" fontId="23" fillId="16" borderId="41" xfId="2" applyNumberFormat="1" applyFont="1" applyFill="1" applyBorder="1" applyAlignment="1">
      <alignment horizontal="left" vertical="center"/>
    </xf>
    <xf numFmtId="0" fontId="15" fillId="23" borderId="2" xfId="2" applyFont="1" applyFill="1" applyBorder="1" applyAlignment="1">
      <alignment horizontal="left" vertical="center"/>
    </xf>
    <xf numFmtId="0" fontId="15" fillId="23" borderId="2" xfId="2" applyFont="1" applyFill="1" applyBorder="1" applyAlignment="1">
      <alignment horizontal="left" vertical="center" wrapText="1" shrinkToFit="1" readingOrder="1"/>
    </xf>
    <xf numFmtId="165" fontId="15" fillId="23" borderId="2" xfId="1" applyFont="1" applyFill="1" applyBorder="1" applyAlignment="1" applyProtection="1">
      <alignment horizontal="center" vertical="center"/>
    </xf>
    <xf numFmtId="165" fontId="15" fillId="23" borderId="1" xfId="1" applyFont="1" applyFill="1" applyBorder="1" applyAlignment="1" applyProtection="1">
      <alignment horizontal="center" vertical="center"/>
    </xf>
    <xf numFmtId="165" fontId="21" fillId="23" borderId="1" xfId="1" applyFont="1" applyFill="1" applyBorder="1" applyAlignment="1" applyProtection="1">
      <alignment horizontal="center" vertical="center"/>
    </xf>
    <xf numFmtId="165" fontId="24" fillId="23" borderId="2" xfId="1" applyFont="1" applyFill="1" applyBorder="1" applyAlignment="1" applyProtection="1"/>
    <xf numFmtId="165" fontId="21" fillId="23" borderId="2" xfId="1" applyFont="1" applyFill="1" applyBorder="1" applyAlignment="1" applyProtection="1">
      <alignment horizontal="left" vertical="center"/>
    </xf>
    <xf numFmtId="165" fontId="25" fillId="23" borderId="2" xfId="1" applyFont="1" applyFill="1" applyBorder="1" applyAlignment="1" applyProtection="1">
      <alignment horizontal="center" vertical="center" wrapText="1"/>
    </xf>
    <xf numFmtId="167" fontId="23" fillId="23" borderId="2" xfId="2" applyNumberFormat="1" applyFont="1" applyFill="1" applyBorder="1" applyAlignment="1">
      <alignment horizontal="left" vertical="center" wrapText="1"/>
    </xf>
    <xf numFmtId="0" fontId="23" fillId="12" borderId="21" xfId="2" applyFont="1" applyFill="1" applyBorder="1" applyAlignment="1">
      <alignment horizontal="center" vertical="center"/>
    </xf>
    <xf numFmtId="167" fontId="23" fillId="23" borderId="2" xfId="2" applyNumberFormat="1" applyFont="1" applyFill="1" applyBorder="1" applyAlignment="1">
      <alignment horizontal="left" vertical="center"/>
    </xf>
    <xf numFmtId="0" fontId="15" fillId="23" borderId="2" xfId="2" applyFont="1" applyFill="1" applyBorder="1" applyAlignment="1">
      <alignment horizontal="justify" vertical="center" wrapText="1" shrinkToFit="1" readingOrder="1"/>
    </xf>
    <xf numFmtId="165" fontId="21" fillId="23" borderId="2" xfId="1" applyFont="1" applyFill="1" applyBorder="1" applyAlignment="1" applyProtection="1">
      <alignment horizontal="center" vertical="center"/>
    </xf>
    <xf numFmtId="165" fontId="21" fillId="23" borderId="6" xfId="1" applyFont="1" applyFill="1" applyBorder="1" applyAlignment="1" applyProtection="1">
      <alignment horizontal="center" vertical="center"/>
    </xf>
    <xf numFmtId="167" fontId="21" fillId="23" borderId="1" xfId="2" applyNumberFormat="1" applyFont="1" applyFill="1" applyBorder="1" applyAlignment="1">
      <alignment horizontal="left" vertical="top" wrapText="1"/>
    </xf>
    <xf numFmtId="167" fontId="15" fillId="23" borderId="2" xfId="2" applyNumberFormat="1" applyFont="1" applyFill="1" applyBorder="1" applyAlignment="1">
      <alignment horizontal="left" vertical="center"/>
    </xf>
    <xf numFmtId="167" fontId="21" fillId="23" borderId="2" xfId="2" applyNumberFormat="1" applyFont="1" applyFill="1" applyBorder="1" applyAlignment="1">
      <alignment horizontal="left" vertical="center"/>
    </xf>
    <xf numFmtId="167" fontId="19" fillId="23" borderId="2" xfId="2" applyNumberFormat="1" applyFont="1" applyFill="1" applyBorder="1" applyAlignment="1">
      <alignment horizontal="left" vertical="center"/>
    </xf>
    <xf numFmtId="0" fontId="15" fillId="23" borderId="2" xfId="2" applyFont="1" applyFill="1" applyBorder="1" applyAlignment="1">
      <alignment horizontal="justify" vertical="top" wrapText="1" shrinkToFit="1" readingOrder="1"/>
    </xf>
    <xf numFmtId="167" fontId="21" fillId="23" borderId="1" xfId="2" applyNumberFormat="1" applyFont="1" applyFill="1" applyBorder="1" applyAlignment="1">
      <alignment horizontal="left" vertical="center"/>
    </xf>
    <xf numFmtId="167" fontId="15" fillId="23" borderId="1" xfId="2" applyNumberFormat="1" applyFont="1" applyFill="1" applyBorder="1" applyAlignment="1">
      <alignment horizontal="left" vertical="center"/>
    </xf>
    <xf numFmtId="167" fontId="15" fillId="23" borderId="2" xfId="2" applyNumberFormat="1" applyFont="1" applyFill="1" applyBorder="1" applyAlignment="1">
      <alignment horizontal="center" vertical="center"/>
    </xf>
    <xf numFmtId="167" fontId="15" fillId="23" borderId="1" xfId="2" applyNumberFormat="1" applyFont="1" applyFill="1" applyBorder="1" applyAlignment="1">
      <alignment horizontal="left" vertical="top" wrapText="1"/>
    </xf>
    <xf numFmtId="0" fontId="19" fillId="12" borderId="2" xfId="2" applyFont="1" applyFill="1" applyBorder="1" applyAlignment="1">
      <alignment horizontal="center" vertical="center"/>
    </xf>
    <xf numFmtId="0" fontId="15" fillId="24" borderId="63" xfId="2" applyFont="1" applyFill="1" applyBorder="1" applyAlignment="1">
      <alignment horizontal="left" vertical="top"/>
    </xf>
    <xf numFmtId="0" fontId="15" fillId="24" borderId="64" xfId="2" applyFont="1" applyFill="1" applyBorder="1" applyAlignment="1">
      <alignment horizontal="left" vertical="center"/>
    </xf>
    <xf numFmtId="0" fontId="15" fillId="24" borderId="64" xfId="2" applyFont="1" applyFill="1" applyBorder="1" applyAlignment="1">
      <alignment horizontal="justify" vertical="top" wrapText="1" shrinkToFit="1" readingOrder="1"/>
    </xf>
    <xf numFmtId="165" fontId="17" fillId="24" borderId="64" xfId="1" applyFont="1" applyFill="1" applyBorder="1" applyAlignment="1" applyProtection="1">
      <alignment horizontal="center" vertical="center"/>
    </xf>
    <xf numFmtId="165" fontId="15" fillId="24" borderId="64" xfId="1" applyFont="1" applyFill="1" applyBorder="1" applyAlignment="1" applyProtection="1">
      <alignment horizontal="center" vertical="center"/>
    </xf>
    <xf numFmtId="167" fontId="15" fillId="24" borderId="64" xfId="2" applyNumberFormat="1" applyFont="1" applyFill="1" applyBorder="1" applyAlignment="1">
      <alignment horizontal="left" vertical="center"/>
    </xf>
    <xf numFmtId="167" fontId="15" fillId="24" borderId="64" xfId="2" applyNumberFormat="1" applyFont="1" applyFill="1" applyBorder="1" applyAlignment="1">
      <alignment horizontal="center" vertical="center"/>
    </xf>
    <xf numFmtId="167" fontId="19" fillId="24" borderId="65" xfId="2" applyNumberFormat="1" applyFont="1" applyFill="1" applyBorder="1" applyAlignment="1">
      <alignment horizontal="left" vertical="center"/>
    </xf>
    <xf numFmtId="0" fontId="15" fillId="22" borderId="63" xfId="2" applyFont="1" applyFill="1" applyBorder="1" applyAlignment="1">
      <alignment horizontal="left" vertical="top"/>
    </xf>
    <xf numFmtId="0" fontId="15" fillId="22" borderId="64" xfId="2" applyFont="1" applyFill="1" applyBorder="1" applyAlignment="1">
      <alignment horizontal="left" vertical="top"/>
    </xf>
    <xf numFmtId="165" fontId="15" fillId="8" borderId="21" xfId="1" applyFont="1" applyFill="1" applyBorder="1" applyAlignment="1" applyProtection="1">
      <alignment horizontal="left" vertical="center"/>
    </xf>
    <xf numFmtId="0" fontId="15" fillId="22" borderId="65" xfId="2" applyFont="1" applyFill="1" applyBorder="1" applyAlignment="1">
      <alignment horizontal="left" vertical="top"/>
    </xf>
    <xf numFmtId="0" fontId="15" fillId="8" borderId="47" xfId="2" applyFont="1" applyFill="1" applyBorder="1" applyAlignment="1">
      <alignment horizontal="left" vertical="center" wrapText="1"/>
    </xf>
    <xf numFmtId="0" fontId="15" fillId="8" borderId="48" xfId="2" applyFont="1" applyFill="1" applyBorder="1" applyAlignment="1">
      <alignment horizontal="left" vertical="center" wrapText="1"/>
    </xf>
    <xf numFmtId="167" fontId="15" fillId="8" borderId="48" xfId="2" applyNumberFormat="1" applyFont="1" applyFill="1" applyBorder="1" applyAlignment="1">
      <alignment horizontal="left" vertical="center" wrapText="1"/>
    </xf>
    <xf numFmtId="165" fontId="15" fillId="8" borderId="48" xfId="1" applyFont="1" applyFill="1" applyBorder="1" applyAlignment="1" applyProtection="1">
      <alignment horizontal="center" vertical="center"/>
    </xf>
    <xf numFmtId="165" fontId="15" fillId="8" borderId="48" xfId="1" applyFont="1" applyFill="1" applyBorder="1" applyAlignment="1" applyProtection="1">
      <alignment horizontal="left" vertical="center"/>
    </xf>
    <xf numFmtId="0" fontId="20" fillId="8" borderId="48" xfId="2" applyFont="1" applyFill="1" applyBorder="1" applyAlignment="1">
      <alignment horizontal="left" vertical="center" wrapText="1"/>
    </xf>
    <xf numFmtId="49" fontId="15" fillId="8" borderId="48" xfId="1" applyNumberFormat="1" applyFont="1" applyFill="1" applyBorder="1" applyAlignment="1" applyProtection="1">
      <alignment horizontal="center" vertical="center" wrapText="1"/>
    </xf>
    <xf numFmtId="4" fontId="23" fillId="8" borderId="48" xfId="2" applyNumberFormat="1" applyFont="1" applyFill="1" applyBorder="1" applyAlignment="1">
      <alignment horizontal="center" vertical="center"/>
    </xf>
    <xf numFmtId="167" fontId="19" fillId="8" borderId="49" xfId="2" applyNumberFormat="1" applyFont="1" applyFill="1" applyBorder="1" applyAlignment="1">
      <alignment horizontal="left" vertical="center"/>
    </xf>
    <xf numFmtId="0" fontId="15" fillId="8" borderId="45" xfId="2" applyFont="1" applyFill="1" applyBorder="1" applyAlignment="1">
      <alignment horizontal="left" vertical="center" wrapText="1"/>
    </xf>
    <xf numFmtId="0" fontId="15" fillId="8" borderId="21" xfId="2" applyFont="1" applyFill="1" applyBorder="1" applyAlignment="1">
      <alignment horizontal="left" vertical="center" wrapText="1"/>
    </xf>
    <xf numFmtId="165" fontId="15" fillId="8" borderId="21" xfId="1" applyFont="1" applyFill="1" applyBorder="1" applyAlignment="1" applyProtection="1">
      <alignment horizontal="center" vertical="center"/>
    </xf>
    <xf numFmtId="0" fontId="20" fillId="8" borderId="21" xfId="2" applyFont="1" applyFill="1" applyBorder="1" applyAlignment="1">
      <alignment horizontal="left" vertical="center" wrapText="1"/>
    </xf>
    <xf numFmtId="165" fontId="15" fillId="8" borderId="21" xfId="1" applyFont="1" applyFill="1" applyBorder="1" applyAlignment="1" applyProtection="1">
      <alignment horizontal="center" vertical="center" wrapText="1"/>
    </xf>
    <xf numFmtId="0" fontId="14" fillId="8" borderId="21" xfId="0" applyFont="1" applyFill="1" applyBorder="1" applyAlignment="1"/>
    <xf numFmtId="4" fontId="27" fillId="8" borderId="21" xfId="2" applyNumberFormat="1" applyFont="1" applyFill="1" applyBorder="1" applyAlignment="1">
      <alignment horizontal="left" vertical="center"/>
    </xf>
    <xf numFmtId="167" fontId="19" fillId="8" borderId="24" xfId="2" applyNumberFormat="1" applyFont="1" applyFill="1" applyBorder="1" applyAlignment="1">
      <alignment horizontal="left" vertical="center"/>
    </xf>
    <xf numFmtId="0" fontId="14" fillId="8" borderId="21" xfId="0" applyFont="1" applyFill="1" applyBorder="1" applyAlignment="1">
      <alignment wrapText="1"/>
    </xf>
    <xf numFmtId="165" fontId="21" fillId="8" borderId="21" xfId="1" applyFont="1" applyFill="1" applyBorder="1" applyAlignment="1" applyProtection="1">
      <alignment horizontal="center" vertical="center" wrapText="1"/>
    </xf>
    <xf numFmtId="167" fontId="15" fillId="8" borderId="21" xfId="2" applyNumberFormat="1" applyFont="1" applyFill="1" applyBorder="1" applyAlignment="1">
      <alignment horizontal="left" vertical="center" wrapText="1"/>
    </xf>
    <xf numFmtId="49" fontId="15" fillId="8" borderId="21" xfId="1" applyNumberFormat="1" applyFont="1" applyFill="1" applyBorder="1" applyAlignment="1" applyProtection="1">
      <alignment horizontal="center" vertical="center" wrapText="1"/>
    </xf>
    <xf numFmtId="0" fontId="15" fillId="8" borderId="50" xfId="2" applyFont="1" applyFill="1" applyBorder="1" applyAlignment="1">
      <alignment horizontal="left" vertical="center" wrapText="1"/>
    </xf>
    <xf numFmtId="0" fontId="15" fillId="8" borderId="32" xfId="2" applyFont="1" applyFill="1" applyBorder="1" applyAlignment="1">
      <alignment horizontal="left" vertical="center" wrapText="1"/>
    </xf>
    <xf numFmtId="165" fontId="15" fillId="8" borderId="32" xfId="1" applyFont="1" applyFill="1" applyBorder="1" applyAlignment="1" applyProtection="1">
      <alignment horizontal="center" vertical="center"/>
    </xf>
    <xf numFmtId="165" fontId="15" fillId="8" borderId="32" xfId="1" applyFont="1" applyFill="1" applyBorder="1" applyAlignment="1" applyProtection="1">
      <alignment horizontal="center" vertical="center" wrapText="1"/>
    </xf>
    <xf numFmtId="0" fontId="14" fillId="8" borderId="66" xfId="0" applyFont="1" applyFill="1" applyBorder="1" applyAlignment="1"/>
    <xf numFmtId="0" fontId="27" fillId="8" borderId="32" xfId="2" applyFont="1" applyFill="1" applyBorder="1" applyAlignment="1">
      <alignment horizontal="left" vertical="center"/>
    </xf>
    <xf numFmtId="167" fontId="19" fillId="8" borderId="51" xfId="2" applyNumberFormat="1" applyFont="1" applyFill="1" applyBorder="1" applyAlignment="1">
      <alignment horizontal="left" vertical="center"/>
    </xf>
    <xf numFmtId="0" fontId="15" fillId="25" borderId="35" xfId="2" applyFont="1" applyFill="1" applyBorder="1" applyAlignment="1">
      <alignment horizontal="left" vertical="center" wrapText="1"/>
    </xf>
    <xf numFmtId="0" fontId="15" fillId="25" borderId="36" xfId="2" applyFont="1" applyFill="1" applyBorder="1" applyAlignment="1">
      <alignment horizontal="left" vertical="center" wrapText="1"/>
    </xf>
    <xf numFmtId="165" fontId="17" fillId="25" borderId="36" xfId="1" applyFont="1" applyFill="1" applyBorder="1" applyAlignment="1" applyProtection="1">
      <alignment horizontal="center" vertical="center"/>
    </xf>
    <xf numFmtId="167" fontId="19" fillId="25" borderId="65" xfId="2" applyNumberFormat="1" applyFont="1" applyFill="1" applyBorder="1" applyAlignment="1">
      <alignment horizontal="left" vertical="center"/>
    </xf>
    <xf numFmtId="0" fontId="15" fillId="2" borderId="45" xfId="2" applyFont="1" applyFill="1" applyBorder="1" applyAlignment="1">
      <alignment horizontal="left" vertical="center" wrapText="1"/>
    </xf>
    <xf numFmtId="0" fontId="15" fillId="2" borderId="21" xfId="2" applyFont="1" applyFill="1" applyBorder="1" applyAlignment="1">
      <alignment horizontal="left" vertical="center" wrapText="1"/>
    </xf>
    <xf numFmtId="165" fontId="15" fillId="2" borderId="21" xfId="1" applyFont="1" applyFill="1" applyBorder="1" applyAlignment="1" applyProtection="1">
      <alignment horizontal="right" vertical="center"/>
    </xf>
    <xf numFmtId="165" fontId="15" fillId="2" borderId="21" xfId="1" applyFont="1" applyFill="1" applyBorder="1" applyAlignment="1" applyProtection="1">
      <alignment vertical="center"/>
    </xf>
    <xf numFmtId="165" fontId="15" fillId="2" borderId="21" xfId="1" applyFont="1" applyFill="1" applyBorder="1" applyAlignment="1" applyProtection="1">
      <alignment horizontal="center" vertical="center"/>
    </xf>
    <xf numFmtId="0" fontId="20" fillId="2" borderId="21" xfId="2" applyFont="1" applyFill="1" applyBorder="1" applyAlignment="1">
      <alignment horizontal="left" vertical="center" wrapText="1"/>
    </xf>
    <xf numFmtId="165" fontId="15" fillId="2" borderId="21" xfId="1" applyFont="1" applyFill="1" applyBorder="1" applyAlignment="1" applyProtection="1">
      <alignment horizontal="center" vertical="center" wrapText="1"/>
    </xf>
    <xf numFmtId="0" fontId="27" fillId="2" borderId="21" xfId="2" applyFont="1" applyFill="1" applyBorder="1" applyAlignment="1">
      <alignment horizontal="center" vertical="center"/>
    </xf>
    <xf numFmtId="0" fontId="27" fillId="2" borderId="24" xfId="2" applyFont="1" applyFill="1" applyBorder="1" applyAlignment="1">
      <alignment horizontal="center" vertical="center"/>
    </xf>
    <xf numFmtId="0" fontId="15" fillId="26" borderId="11" xfId="2" applyFont="1" applyFill="1" applyBorder="1" applyAlignment="1">
      <alignment horizontal="left" vertical="center" wrapText="1"/>
    </xf>
    <xf numFmtId="0" fontId="15" fillId="26" borderId="13" xfId="2" applyFont="1" applyFill="1" applyBorder="1" applyAlignment="1">
      <alignment horizontal="left" vertical="center" wrapText="1"/>
    </xf>
    <xf numFmtId="165" fontId="17" fillId="26" borderId="13" xfId="1" applyFont="1" applyFill="1" applyBorder="1" applyAlignment="1" applyProtection="1">
      <alignment horizontal="right" vertical="center"/>
    </xf>
    <xf numFmtId="0" fontId="27" fillId="26" borderId="65" xfId="2" applyFont="1" applyFill="1" applyBorder="1" applyAlignment="1">
      <alignment horizontal="center" vertical="center"/>
    </xf>
    <xf numFmtId="0" fontId="15" fillId="13" borderId="2" xfId="2" applyFont="1" applyFill="1" applyBorder="1" applyAlignment="1">
      <alignment horizontal="left" vertical="center"/>
    </xf>
    <xf numFmtId="0" fontId="15" fillId="13" borderId="2" xfId="2" applyFont="1" applyFill="1" applyBorder="1" applyAlignment="1">
      <alignment horizontal="left" vertical="center" wrapText="1" shrinkToFit="1" readingOrder="1"/>
    </xf>
    <xf numFmtId="165" fontId="15" fillId="13" borderId="2" xfId="1" applyFont="1" applyFill="1" applyBorder="1" applyAlignment="1" applyProtection="1">
      <alignment horizontal="center" vertical="center"/>
    </xf>
    <xf numFmtId="165" fontId="15" fillId="13" borderId="6" xfId="1" applyFont="1" applyFill="1" applyBorder="1" applyAlignment="1" applyProtection="1">
      <alignment horizontal="left" vertical="center"/>
    </xf>
    <xf numFmtId="0" fontId="7" fillId="13" borderId="2" xfId="0" applyFont="1" applyFill="1" applyBorder="1" applyAlignment="1"/>
    <xf numFmtId="165" fontId="15" fillId="13" borderId="1" xfId="1" applyFont="1" applyFill="1" applyBorder="1" applyAlignment="1" applyProtection="1">
      <alignment horizontal="left" vertical="center" wrapText="1"/>
    </xf>
    <xf numFmtId="165" fontId="21" fillId="13" borderId="2" xfId="1" applyFont="1" applyFill="1" applyBorder="1" applyAlignment="1" applyProtection="1">
      <alignment horizontal="center" vertical="center"/>
    </xf>
    <xf numFmtId="0" fontId="24" fillId="13" borderId="2" xfId="0" applyFont="1" applyFill="1" applyBorder="1" applyAlignment="1"/>
    <xf numFmtId="0" fontId="14" fillId="27" borderId="0" xfId="0" applyFont="1" applyFill="1" applyBorder="1" applyAlignment="1"/>
    <xf numFmtId="165" fontId="15" fillId="13" borderId="2" xfId="1" applyFont="1" applyFill="1" applyBorder="1" applyAlignment="1" applyProtection="1">
      <alignment horizontal="right" vertical="center"/>
    </xf>
    <xf numFmtId="167" fontId="15" fillId="13" borderId="1" xfId="2" applyNumberFormat="1" applyFont="1" applyFill="1" applyBorder="1" applyAlignment="1">
      <alignment horizontal="left" vertical="center"/>
    </xf>
    <xf numFmtId="167" fontId="21" fillId="13" borderId="2" xfId="2" applyNumberFormat="1" applyFont="1" applyFill="1" applyBorder="1" applyAlignment="1">
      <alignment horizontal="left" vertical="top" wrapText="1"/>
    </xf>
    <xf numFmtId="167" fontId="21" fillId="13" borderId="2" xfId="2" applyNumberFormat="1" applyFont="1" applyFill="1" applyBorder="1" applyAlignment="1">
      <alignment horizontal="left" vertical="center"/>
    </xf>
    <xf numFmtId="167" fontId="23" fillId="13" borderId="2" xfId="2" applyNumberFormat="1" applyFont="1" applyFill="1" applyBorder="1" applyAlignment="1">
      <alignment horizontal="left" vertical="center"/>
    </xf>
    <xf numFmtId="167" fontId="15" fillId="13" borderId="2" xfId="2" applyNumberFormat="1" applyFont="1" applyFill="1" applyBorder="1" applyAlignment="1">
      <alignment horizontal="left" vertical="center" wrapText="1"/>
    </xf>
    <xf numFmtId="167" fontId="21" fillId="13" borderId="2" xfId="2" applyNumberFormat="1" applyFont="1" applyFill="1" applyBorder="1" applyAlignment="1">
      <alignment horizontal="left" vertical="center" wrapText="1"/>
    </xf>
    <xf numFmtId="167" fontId="15" fillId="13" borderId="2" xfId="2" applyNumberFormat="1" applyFont="1" applyFill="1" applyBorder="1" applyAlignment="1">
      <alignment horizontal="left" vertical="center"/>
    </xf>
    <xf numFmtId="0" fontId="24" fillId="0" borderId="0" xfId="0" applyFont="1" applyBorder="1" applyAlignment="1"/>
    <xf numFmtId="0" fontId="24" fillId="27" borderId="0" xfId="0" applyFont="1" applyFill="1" applyBorder="1" applyAlignment="1"/>
    <xf numFmtId="49" fontId="15" fillId="13" borderId="1" xfId="1" applyNumberFormat="1" applyFont="1" applyFill="1" applyBorder="1" applyAlignment="1" applyProtection="1">
      <alignment horizontal="center" vertical="top" wrapText="1"/>
    </xf>
    <xf numFmtId="165" fontId="15" fillId="13" borderId="2" xfId="1" applyFont="1" applyFill="1" applyBorder="1" applyAlignment="1" applyProtection="1">
      <alignment horizontal="center" vertical="top" wrapText="1"/>
    </xf>
    <xf numFmtId="167" fontId="19" fillId="20" borderId="24" xfId="2" applyNumberFormat="1" applyFont="1" applyFill="1" applyBorder="1" applyAlignment="1">
      <alignment horizontal="left" vertical="center"/>
    </xf>
    <xf numFmtId="0" fontId="15" fillId="13" borderId="2" xfId="2" applyFont="1" applyFill="1" applyBorder="1" applyAlignment="1">
      <alignment horizontal="left" vertical="center" wrapText="1"/>
    </xf>
    <xf numFmtId="0" fontId="21" fillId="13" borderId="2" xfId="2" applyFont="1" applyFill="1" applyBorder="1" applyAlignment="1">
      <alignment horizontal="left" vertical="center"/>
    </xf>
    <xf numFmtId="167" fontId="14" fillId="0" borderId="0" xfId="0" applyNumberFormat="1" applyFont="1" applyBorder="1" applyAlignment="1"/>
    <xf numFmtId="0" fontId="15" fillId="25" borderId="11" xfId="2" applyFont="1" applyFill="1" applyBorder="1" applyAlignment="1">
      <alignment horizontal="left" vertical="center"/>
    </xf>
    <xf numFmtId="0" fontId="15" fillId="25" borderId="13" xfId="2" applyFont="1" applyFill="1" applyBorder="1" applyAlignment="1">
      <alignment horizontal="left" vertical="center"/>
    </xf>
    <xf numFmtId="4" fontId="15" fillId="25" borderId="13" xfId="2" applyNumberFormat="1" applyFont="1" applyFill="1" applyBorder="1" applyAlignment="1">
      <alignment horizontal="left" vertical="top" wrapText="1" shrinkToFit="1" readingOrder="1"/>
    </xf>
    <xf numFmtId="165" fontId="17" fillId="25" borderId="13" xfId="1" applyFont="1" applyFill="1" applyBorder="1" applyAlignment="1" applyProtection="1">
      <alignment horizontal="center" vertical="center"/>
    </xf>
    <xf numFmtId="165" fontId="15" fillId="25" borderId="13" xfId="1" applyFont="1" applyFill="1" applyBorder="1" applyAlignment="1" applyProtection="1">
      <alignment vertical="center"/>
    </xf>
    <xf numFmtId="165" fontId="15" fillId="25" borderId="13" xfId="1" applyFont="1" applyFill="1" applyBorder="1" applyAlignment="1" applyProtection="1">
      <alignment horizontal="center" vertical="center"/>
    </xf>
    <xf numFmtId="169" fontId="20" fillId="25" borderId="13" xfId="2" applyNumberFormat="1" applyFont="1" applyFill="1" applyBorder="1" applyAlignment="1">
      <alignment horizontal="left" vertical="center"/>
    </xf>
    <xf numFmtId="169" fontId="20" fillId="25" borderId="64" xfId="2" applyNumberFormat="1" applyFont="1" applyFill="1" applyBorder="1" applyAlignment="1">
      <alignment horizontal="left" vertical="center"/>
    </xf>
    <xf numFmtId="165" fontId="19" fillId="25" borderId="64" xfId="1" applyFont="1" applyFill="1" applyBorder="1" applyAlignment="1" applyProtection="1">
      <alignment horizontal="left" vertical="center"/>
    </xf>
    <xf numFmtId="165" fontId="19" fillId="25" borderId="65" xfId="1" applyFont="1" applyFill="1" applyBorder="1" applyAlignment="1" applyProtection="1">
      <alignment horizontal="left" vertical="center"/>
    </xf>
    <xf numFmtId="0" fontId="15" fillId="15" borderId="1" xfId="2" applyFont="1" applyFill="1" applyBorder="1" applyAlignment="1">
      <alignment horizontal="left" vertical="center" wrapText="1"/>
    </xf>
    <xf numFmtId="0" fontId="15" fillId="15" borderId="14" xfId="2" applyFont="1" applyFill="1" applyBorder="1" applyAlignment="1">
      <alignment horizontal="left" vertical="center" wrapText="1"/>
    </xf>
    <xf numFmtId="165" fontId="17" fillId="15" borderId="14" xfId="1" applyFont="1" applyFill="1" applyBorder="1" applyAlignment="1" applyProtection="1">
      <alignment horizontal="center" vertical="center"/>
    </xf>
    <xf numFmtId="4" fontId="23" fillId="15" borderId="5" xfId="2" applyNumberFormat="1" applyFont="1" applyFill="1" applyBorder="1" applyAlignment="1">
      <alignment horizontal="left" vertical="center"/>
    </xf>
    <xf numFmtId="0" fontId="15" fillId="28" borderId="6" xfId="2" applyFont="1" applyFill="1" applyBorder="1" applyAlignment="1">
      <alignment horizontal="left" vertical="top"/>
    </xf>
    <xf numFmtId="0" fontId="15" fillId="28" borderId="6" xfId="2" applyFont="1" applyFill="1" applyBorder="1" applyAlignment="1">
      <alignment horizontal="left" vertical="center" wrapText="1"/>
    </xf>
    <xf numFmtId="0" fontId="15" fillId="28" borderId="6" xfId="2" applyFont="1" applyFill="1" applyBorder="1" applyAlignment="1">
      <alignment horizontal="left" vertical="center"/>
    </xf>
    <xf numFmtId="0" fontId="15" fillId="28" borderId="2" xfId="2" applyFont="1" applyFill="1" applyBorder="1" applyAlignment="1">
      <alignment horizontal="left" vertical="center" wrapText="1"/>
    </xf>
    <xf numFmtId="165" fontId="15" fillId="28" borderId="2" xfId="1" applyFont="1" applyFill="1" applyBorder="1" applyAlignment="1" applyProtection="1">
      <alignment horizontal="center" vertical="center"/>
    </xf>
    <xf numFmtId="165" fontId="17" fillId="28" borderId="2" xfId="1" applyFont="1" applyFill="1" applyBorder="1" applyAlignment="1" applyProtection="1">
      <alignment horizontal="center" vertical="center"/>
    </xf>
    <xf numFmtId="165" fontId="15" fillId="28" borderId="2" xfId="1" applyFont="1" applyFill="1" applyBorder="1" applyAlignment="1" applyProtection="1">
      <alignment horizontal="center" vertical="center" wrapText="1"/>
    </xf>
    <xf numFmtId="165" fontId="17" fillId="28" borderId="2" xfId="1" applyFont="1" applyFill="1" applyBorder="1" applyAlignment="1" applyProtection="1">
      <alignment vertical="center"/>
    </xf>
    <xf numFmtId="165" fontId="15" fillId="28" borderId="2" xfId="1" applyFont="1" applyFill="1" applyBorder="1" applyAlignment="1" applyProtection="1"/>
    <xf numFmtId="0" fontId="20" fillId="28" borderId="2" xfId="2" applyFont="1" applyFill="1" applyBorder="1" applyAlignment="1">
      <alignment horizontal="left" vertical="center" wrapText="1"/>
    </xf>
    <xf numFmtId="4" fontId="27" fillId="28" borderId="2" xfId="2" applyNumberFormat="1" applyFont="1" applyFill="1" applyBorder="1" applyAlignment="1">
      <alignment horizontal="right" vertical="center"/>
    </xf>
    <xf numFmtId="4" fontId="23" fillId="28" borderId="2" xfId="2" applyNumberFormat="1" applyFont="1" applyFill="1" applyBorder="1" applyAlignment="1">
      <alignment horizontal="left" vertical="center"/>
    </xf>
    <xf numFmtId="0" fontId="15" fillId="28" borderId="6" xfId="2" applyFont="1" applyFill="1" applyBorder="1" applyAlignment="1">
      <alignment horizontal="left" vertical="top" wrapText="1" shrinkToFit="1" readingOrder="1"/>
    </xf>
    <xf numFmtId="165" fontId="15" fillId="28" borderId="6" xfId="1" applyFont="1" applyFill="1" applyBorder="1" applyAlignment="1" applyProtection="1">
      <alignment horizontal="center" vertical="center"/>
    </xf>
    <xf numFmtId="165" fontId="15" fillId="28" borderId="6" xfId="1" applyFont="1" applyFill="1" applyBorder="1" applyAlignment="1" applyProtection="1">
      <alignment horizontal="right" vertical="center"/>
    </xf>
    <xf numFmtId="170" fontId="20" fillId="28" borderId="69" xfId="2" applyNumberFormat="1" applyFont="1" applyFill="1" applyBorder="1" applyAlignment="1">
      <alignment horizontal="left" vertical="center"/>
    </xf>
    <xf numFmtId="170" fontId="20" fillId="28" borderId="6" xfId="2" applyNumberFormat="1" applyFont="1" applyFill="1" applyBorder="1" applyAlignment="1">
      <alignment horizontal="left" vertical="center"/>
    </xf>
    <xf numFmtId="4" fontId="28" fillId="28" borderId="6" xfId="2" applyNumberFormat="1" applyFont="1" applyFill="1" applyBorder="1" applyAlignment="1">
      <alignment horizontal="left" vertical="center"/>
    </xf>
    <xf numFmtId="0" fontId="15" fillId="28" borderId="2" xfId="2" applyFont="1" applyFill="1" applyBorder="1" applyAlignment="1">
      <alignment horizontal="left" vertical="top"/>
    </xf>
    <xf numFmtId="0" fontId="15" fillId="28" borderId="2" xfId="2" applyFont="1" applyFill="1" applyBorder="1" applyAlignment="1">
      <alignment horizontal="left" vertical="center"/>
    </xf>
    <xf numFmtId="0" fontId="15" fillId="28" borderId="2" xfId="2" applyFont="1" applyFill="1" applyBorder="1" applyAlignment="1">
      <alignment horizontal="left" vertical="top" wrapText="1" shrinkToFit="1" readingOrder="1"/>
    </xf>
    <xf numFmtId="165" fontId="15" fillId="28" borderId="2" xfId="1" applyFont="1" applyFill="1" applyBorder="1" applyAlignment="1" applyProtection="1">
      <alignment horizontal="right" vertical="center"/>
    </xf>
    <xf numFmtId="167" fontId="15" fillId="28" borderId="2" xfId="2" applyNumberFormat="1" applyFont="1" applyFill="1" applyBorder="1" applyAlignment="1">
      <alignment horizontal="left" vertical="top" wrapText="1"/>
    </xf>
    <xf numFmtId="4" fontId="21" fillId="28" borderId="2" xfId="2" applyNumberFormat="1" applyFont="1" applyFill="1" applyBorder="1" applyAlignment="1">
      <alignment horizontal="right" vertical="center"/>
    </xf>
    <xf numFmtId="4" fontId="28" fillId="28" borderId="2" xfId="2" applyNumberFormat="1" applyFont="1" applyFill="1" applyBorder="1" applyAlignment="1">
      <alignment horizontal="right" vertical="center"/>
    </xf>
    <xf numFmtId="167" fontId="15" fillId="28" borderId="1" xfId="2" applyNumberFormat="1" applyFont="1" applyFill="1" applyBorder="1" applyAlignment="1">
      <alignment horizontal="left" vertical="center" wrapText="1"/>
    </xf>
    <xf numFmtId="167" fontId="15" fillId="28" borderId="2" xfId="2" applyNumberFormat="1" applyFont="1" applyFill="1" applyBorder="1" applyAlignment="1">
      <alignment horizontal="left" vertical="center"/>
    </xf>
    <xf numFmtId="4" fontId="21" fillId="28" borderId="2" xfId="2" applyNumberFormat="1" applyFont="1" applyFill="1" applyBorder="1" applyAlignment="1">
      <alignment horizontal="left" vertical="center"/>
    </xf>
    <xf numFmtId="4" fontId="28" fillId="28" borderId="2" xfId="2" applyNumberFormat="1" applyFont="1" applyFill="1" applyBorder="1" applyAlignment="1">
      <alignment horizontal="left" vertical="center"/>
    </xf>
    <xf numFmtId="165" fontId="17" fillId="28" borderId="2" xfId="1" applyFont="1" applyFill="1" applyBorder="1" applyAlignment="1" applyProtection="1">
      <alignment horizontal="right" vertical="center"/>
    </xf>
    <xf numFmtId="167" fontId="15" fillId="28" borderId="1" xfId="2" applyNumberFormat="1" applyFont="1" applyFill="1" applyBorder="1" applyAlignment="1">
      <alignment horizontal="left" vertical="center"/>
    </xf>
    <xf numFmtId="0" fontId="15" fillId="28" borderId="2" xfId="2" applyFont="1" applyFill="1" applyBorder="1" applyAlignment="1">
      <alignment horizontal="left" vertical="center" wrapText="1" shrinkToFit="1" readingOrder="1"/>
    </xf>
    <xf numFmtId="165" fontId="21" fillId="28" borderId="2" xfId="1" applyFont="1" applyFill="1" applyBorder="1" applyAlignment="1" applyProtection="1">
      <alignment horizontal="right" vertical="center"/>
    </xf>
    <xf numFmtId="165" fontId="21" fillId="28" borderId="2" xfId="1" applyFont="1" applyFill="1" applyBorder="1" applyAlignment="1" applyProtection="1">
      <alignment horizontal="left" vertical="center"/>
    </xf>
    <xf numFmtId="167" fontId="21" fillId="28" borderId="1" xfId="2" applyNumberFormat="1" applyFont="1" applyFill="1" applyBorder="1" applyAlignment="1">
      <alignment horizontal="left" vertical="center" wrapText="1"/>
    </xf>
    <xf numFmtId="4" fontId="15" fillId="28" borderId="2" xfId="2" applyNumberFormat="1" applyFont="1" applyFill="1" applyBorder="1" applyAlignment="1">
      <alignment horizontal="center" vertical="center"/>
    </xf>
    <xf numFmtId="165" fontId="15" fillId="28" borderId="2" xfId="1" applyFont="1" applyFill="1" applyBorder="1" applyAlignment="1" applyProtection="1">
      <alignment horizontal="left" vertical="center"/>
    </xf>
    <xf numFmtId="0" fontId="15" fillId="28" borderId="2" xfId="4" applyFont="1" applyFill="1" applyBorder="1" applyAlignment="1">
      <alignment vertical="top" wrapText="1" shrinkToFit="1" readingOrder="1"/>
    </xf>
    <xf numFmtId="165" fontId="21" fillId="28" borderId="2" xfId="1" applyFont="1" applyFill="1" applyBorder="1" applyAlignment="1" applyProtection="1">
      <alignment horizontal="center" vertical="center"/>
    </xf>
    <xf numFmtId="165" fontId="21" fillId="28" borderId="2" xfId="1" applyFont="1" applyFill="1" applyBorder="1" applyAlignment="1" applyProtection="1">
      <alignment vertical="center"/>
    </xf>
    <xf numFmtId="0" fontId="21" fillId="28" borderId="1" xfId="2" applyFont="1" applyFill="1" applyBorder="1" applyAlignment="1">
      <alignment horizontal="left" wrapText="1"/>
    </xf>
    <xf numFmtId="0" fontId="15" fillId="28" borderId="2" xfId="2" applyFont="1" applyFill="1" applyBorder="1" applyAlignment="1">
      <alignment horizontal="left"/>
    </xf>
    <xf numFmtId="4" fontId="15" fillId="28" borderId="2" xfId="2" applyNumberFormat="1" applyFont="1" applyFill="1" applyBorder="1" applyAlignment="1"/>
    <xf numFmtId="0" fontId="15" fillId="28" borderId="2" xfId="4" applyFont="1" applyFill="1" applyBorder="1" applyAlignment="1">
      <alignment horizontal="left" vertical="top" wrapText="1" shrinkToFit="1" readingOrder="1"/>
    </xf>
    <xf numFmtId="0" fontId="21" fillId="28" borderId="2" xfId="2" applyFont="1" applyFill="1" applyBorder="1" applyAlignment="1">
      <alignment horizontal="left"/>
    </xf>
    <xf numFmtId="4" fontId="21" fillId="28" borderId="2" xfId="2" applyNumberFormat="1" applyFont="1" applyFill="1" applyBorder="1" applyAlignment="1"/>
    <xf numFmtId="165" fontId="15" fillId="28" borderId="2" xfId="1" applyFont="1" applyFill="1" applyBorder="1" applyAlignment="1" applyProtection="1">
      <alignment vertical="center" wrapText="1"/>
    </xf>
    <xf numFmtId="0" fontId="15" fillId="28" borderId="1" xfId="2" applyFont="1" applyFill="1" applyBorder="1" applyAlignment="1">
      <alignment horizontal="left"/>
    </xf>
    <xf numFmtId="0" fontId="15" fillId="28" borderId="12" xfId="2" applyFont="1" applyFill="1" applyBorder="1" applyAlignment="1">
      <alignment horizontal="left" vertical="center"/>
    </xf>
    <xf numFmtId="0" fontId="15" fillId="28" borderId="12" xfId="4" applyFont="1" applyFill="1" applyBorder="1" applyAlignment="1">
      <alignment horizontal="left" vertical="top" wrapText="1" shrinkToFit="1" readingOrder="1"/>
    </xf>
    <xf numFmtId="165" fontId="15" fillId="28" borderId="12" xfId="1" applyFont="1" applyFill="1" applyBorder="1" applyAlignment="1" applyProtection="1">
      <alignment horizontal="center" vertical="center"/>
    </xf>
    <xf numFmtId="167" fontId="15" fillId="28" borderId="10" xfId="2" applyNumberFormat="1" applyFont="1" applyFill="1" applyBorder="1" applyAlignment="1">
      <alignment horizontal="left" vertical="center"/>
    </xf>
    <xf numFmtId="167" fontId="15" fillId="28" borderId="12" xfId="2" applyNumberFormat="1" applyFont="1" applyFill="1" applyBorder="1" applyAlignment="1">
      <alignment horizontal="left" vertical="center"/>
    </xf>
    <xf numFmtId="4" fontId="21" fillId="28" borderId="12" xfId="2" applyNumberFormat="1" applyFont="1" applyFill="1" applyBorder="1" applyAlignment="1">
      <alignment horizontal="left" vertical="center"/>
    </xf>
    <xf numFmtId="4" fontId="28" fillId="28" borderId="12" xfId="2" applyNumberFormat="1" applyFont="1" applyFill="1" applyBorder="1" applyAlignment="1">
      <alignment horizontal="left" vertical="center"/>
    </xf>
    <xf numFmtId="0" fontId="15" fillId="11" borderId="63" xfId="2" applyFont="1" applyFill="1" applyBorder="1" applyAlignment="1">
      <alignment horizontal="left" vertical="top"/>
    </xf>
    <xf numFmtId="0" fontId="15" fillId="11" borderId="64" xfId="2" applyFont="1" applyFill="1" applyBorder="1" applyAlignment="1">
      <alignment horizontal="left" vertical="center"/>
    </xf>
    <xf numFmtId="0" fontId="15" fillId="11" borderId="64" xfId="4" applyFont="1" applyFill="1" applyBorder="1" applyAlignment="1">
      <alignment horizontal="left" vertical="top" wrapText="1" shrinkToFit="1" readingOrder="1"/>
    </xf>
    <xf numFmtId="165" fontId="17" fillId="11" borderId="64" xfId="1" applyFont="1" applyFill="1" applyBorder="1" applyAlignment="1" applyProtection="1">
      <alignment horizontal="center" vertical="center"/>
    </xf>
    <xf numFmtId="167" fontId="15" fillId="11" borderId="59" xfId="2" applyNumberFormat="1" applyFont="1" applyFill="1" applyBorder="1" applyAlignment="1">
      <alignment horizontal="left" vertical="center"/>
    </xf>
    <xf numFmtId="167" fontId="15" fillId="11" borderId="64" xfId="2" applyNumberFormat="1" applyFont="1" applyFill="1" applyBorder="1" applyAlignment="1">
      <alignment horizontal="left" vertical="center"/>
    </xf>
    <xf numFmtId="4" fontId="21" fillId="11" borderId="64" xfId="2" applyNumberFormat="1" applyFont="1" applyFill="1" applyBorder="1" applyAlignment="1">
      <alignment horizontal="right" vertical="center"/>
    </xf>
    <xf numFmtId="4" fontId="28" fillId="11" borderId="65" xfId="2" applyNumberFormat="1" applyFont="1" applyFill="1" applyBorder="1" applyAlignment="1">
      <alignment horizontal="left" vertical="center"/>
    </xf>
    <xf numFmtId="0" fontId="15" fillId="7" borderId="2" xfId="2" applyFont="1" applyFill="1" applyBorder="1" applyAlignment="1">
      <alignment horizontal="left" vertical="center"/>
    </xf>
    <xf numFmtId="0" fontId="15" fillId="7" borderId="2" xfId="2" applyFont="1" applyFill="1" applyBorder="1" applyAlignment="1">
      <alignment horizontal="left" vertical="center" wrapText="1" shrinkToFit="1" readingOrder="1"/>
    </xf>
    <xf numFmtId="165" fontId="15" fillId="7" borderId="2" xfId="1" applyFont="1" applyFill="1" applyBorder="1" applyAlignment="1" applyProtection="1">
      <alignment horizontal="center" vertical="center"/>
    </xf>
    <xf numFmtId="165" fontId="21" fillId="7" borderId="2" xfId="1" applyFont="1" applyFill="1" applyBorder="1" applyAlignment="1" applyProtection="1">
      <alignment horizontal="center" vertical="center" wrapText="1"/>
    </xf>
    <xf numFmtId="165" fontId="15" fillId="7" borderId="2" xfId="1" applyFont="1" applyFill="1" applyBorder="1" applyAlignment="1" applyProtection="1">
      <alignment horizontal="center" vertical="center" wrapText="1"/>
    </xf>
    <xf numFmtId="167" fontId="15" fillId="7" borderId="1" xfId="2" applyNumberFormat="1" applyFont="1" applyFill="1" applyBorder="1" applyAlignment="1">
      <alignment horizontal="left" vertical="center"/>
    </xf>
    <xf numFmtId="167" fontId="15" fillId="7" borderId="2" xfId="2" applyNumberFormat="1" applyFont="1" applyFill="1" applyBorder="1" applyAlignment="1">
      <alignment horizontal="left" vertical="center"/>
    </xf>
    <xf numFmtId="4" fontId="15" fillId="7" borderId="2" xfId="2" applyNumberFormat="1" applyFont="1" applyFill="1" applyBorder="1" applyAlignment="1">
      <alignment horizontal="right" vertical="center"/>
    </xf>
    <xf numFmtId="4" fontId="15" fillId="7" borderId="2" xfId="2" applyNumberFormat="1" applyFont="1" applyFill="1" applyBorder="1" applyAlignment="1">
      <alignment horizontal="left" vertical="center"/>
    </xf>
    <xf numFmtId="165" fontId="17" fillId="7" borderId="2" xfId="1" applyFont="1" applyFill="1" applyBorder="1" applyAlignment="1" applyProtection="1">
      <alignment horizontal="center" vertical="center"/>
    </xf>
    <xf numFmtId="165" fontId="15" fillId="7" borderId="2" xfId="1" applyFont="1" applyFill="1" applyBorder="1" applyAlignment="1" applyProtection="1">
      <alignment vertical="center"/>
    </xf>
    <xf numFmtId="167" fontId="15" fillId="7" borderId="2" xfId="2" applyNumberFormat="1" applyFont="1" applyFill="1" applyBorder="1" applyAlignment="1">
      <alignment horizontal="left" vertical="center" wrapText="1"/>
    </xf>
    <xf numFmtId="4" fontId="21" fillId="7" borderId="2" xfId="2" applyNumberFormat="1" applyFont="1" applyFill="1" applyBorder="1" applyAlignment="1">
      <alignment horizontal="right" vertical="center"/>
    </xf>
    <xf numFmtId="4" fontId="15" fillId="7" borderId="2" xfId="2" applyNumberFormat="1" applyFont="1" applyFill="1" applyBorder="1" applyAlignment="1">
      <alignment horizontal="center" vertical="center"/>
    </xf>
    <xf numFmtId="0" fontId="15" fillId="24" borderId="11" xfId="2" applyFont="1" applyFill="1" applyBorder="1" applyAlignment="1">
      <alignment horizontal="left" vertical="top"/>
    </xf>
    <xf numFmtId="0" fontId="15" fillId="24" borderId="13" xfId="2" applyFont="1" applyFill="1" applyBorder="1" applyAlignment="1">
      <alignment horizontal="left" vertical="center"/>
    </xf>
    <xf numFmtId="0" fontId="15" fillId="24" borderId="13" xfId="2" applyFont="1" applyFill="1" applyBorder="1" applyAlignment="1">
      <alignment horizontal="left" vertical="top" wrapText="1" shrinkToFit="1" readingOrder="1"/>
    </xf>
    <xf numFmtId="165" fontId="17" fillId="24" borderId="13" xfId="1" applyFont="1" applyFill="1" applyBorder="1" applyAlignment="1" applyProtection="1">
      <alignment horizontal="center" vertical="center"/>
    </xf>
    <xf numFmtId="165" fontId="15" fillId="24" borderId="13" xfId="1" applyFont="1" applyFill="1" applyBorder="1" applyAlignment="1" applyProtection="1">
      <alignment horizontal="center" vertical="center"/>
    </xf>
    <xf numFmtId="167" fontId="15" fillId="24" borderId="13" xfId="2" applyNumberFormat="1" applyFont="1" applyFill="1" applyBorder="1" applyAlignment="1">
      <alignment horizontal="left" vertical="center"/>
    </xf>
    <xf numFmtId="4" fontId="17" fillId="24" borderId="64" xfId="2" applyNumberFormat="1" applyFont="1" applyFill="1" applyBorder="1" applyAlignment="1">
      <alignment horizontal="right" vertical="center"/>
    </xf>
    <xf numFmtId="4" fontId="15" fillId="24" borderId="65" xfId="2" applyNumberFormat="1" applyFont="1" applyFill="1" applyBorder="1" applyAlignment="1">
      <alignment horizontal="left" vertical="center"/>
    </xf>
    <xf numFmtId="167" fontId="20" fillId="8" borderId="68" xfId="2" applyNumberFormat="1" applyFont="1" applyFill="1" applyBorder="1" applyAlignment="1">
      <alignment horizontal="left" vertical="center" wrapText="1"/>
    </xf>
    <xf numFmtId="165" fontId="15" fillId="8" borderId="68" xfId="1" applyFont="1" applyFill="1" applyBorder="1" applyAlignment="1" applyProtection="1">
      <alignment horizontal="center" vertical="center" wrapText="1"/>
    </xf>
    <xf numFmtId="165" fontId="15" fillId="8" borderId="43" xfId="1" applyFont="1" applyFill="1" applyBorder="1" applyAlignment="1" applyProtection="1">
      <alignment horizontal="center" vertical="center" wrapText="1"/>
    </xf>
    <xf numFmtId="167" fontId="20" fillId="8" borderId="43" xfId="2" applyNumberFormat="1" applyFont="1" applyFill="1" applyBorder="1" applyAlignment="1">
      <alignment horizontal="left" vertical="center" wrapText="1"/>
    </xf>
    <xf numFmtId="4" fontId="15" fillId="8" borderId="43" xfId="2" applyNumberFormat="1" applyFont="1" applyFill="1" applyBorder="1" applyAlignment="1">
      <alignment horizontal="left" vertical="center"/>
    </xf>
    <xf numFmtId="4" fontId="15" fillId="8" borderId="44" xfId="2" applyNumberFormat="1" applyFont="1" applyFill="1" applyBorder="1" applyAlignment="1">
      <alignment vertical="center"/>
    </xf>
    <xf numFmtId="167" fontId="20" fillId="8" borderId="21" xfId="2" applyNumberFormat="1" applyFont="1" applyFill="1" applyBorder="1" applyAlignment="1">
      <alignment horizontal="left" vertical="center" wrapText="1"/>
    </xf>
    <xf numFmtId="4" fontId="15" fillId="8" borderId="21" xfId="2" applyNumberFormat="1" applyFont="1" applyFill="1" applyBorder="1" applyAlignment="1">
      <alignment horizontal="left" vertical="center"/>
    </xf>
    <xf numFmtId="4" fontId="15" fillId="8" borderId="24" xfId="2" applyNumberFormat="1" applyFont="1" applyFill="1" applyBorder="1" applyAlignment="1">
      <alignment vertical="center"/>
    </xf>
    <xf numFmtId="0" fontId="20" fillId="8" borderId="68" xfId="2" applyFont="1" applyFill="1" applyBorder="1" applyAlignment="1">
      <alignment horizontal="left" vertical="center" wrapText="1"/>
    </xf>
    <xf numFmtId="165" fontId="21" fillId="8" borderId="68" xfId="1" applyFont="1" applyFill="1" applyBorder="1" applyAlignment="1" applyProtection="1">
      <alignment horizontal="center" vertical="center" wrapText="1"/>
    </xf>
    <xf numFmtId="4" fontId="27" fillId="8" borderId="24" xfId="2" applyNumberFormat="1" applyFont="1" applyFill="1" applyBorder="1" applyAlignment="1">
      <alignment horizontal="left" vertical="center"/>
    </xf>
    <xf numFmtId="165" fontId="21" fillId="8" borderId="21" xfId="1" applyFont="1" applyFill="1" applyBorder="1" applyAlignment="1" applyProtection="1">
      <alignment horizontal="center" vertical="center"/>
    </xf>
    <xf numFmtId="165" fontId="15" fillId="8" borderId="21" xfId="1" applyFont="1" applyFill="1" applyBorder="1" applyAlignment="1" applyProtection="1">
      <alignment horizontal="left" vertical="center" wrapText="1"/>
    </xf>
    <xf numFmtId="4" fontId="21" fillId="8" borderId="21" xfId="2" applyNumberFormat="1" applyFont="1" applyFill="1" applyBorder="1" applyAlignment="1">
      <alignment horizontal="center" vertical="center"/>
    </xf>
    <xf numFmtId="4" fontId="21" fillId="8" borderId="24" xfId="2" applyNumberFormat="1" applyFont="1" applyFill="1" applyBorder="1" applyAlignment="1">
      <alignment horizontal="center" vertical="center"/>
    </xf>
    <xf numFmtId="165" fontId="15" fillId="8" borderId="21" xfId="1" applyFont="1" applyFill="1" applyBorder="1" applyAlignment="1" applyProtection="1">
      <alignment horizontal="right" vertical="center"/>
    </xf>
    <xf numFmtId="0" fontId="20" fillId="8" borderId="33" xfId="2" applyFont="1" applyFill="1" applyBorder="1" applyAlignment="1">
      <alignment horizontal="left" vertical="center" wrapText="1"/>
    </xf>
    <xf numFmtId="165" fontId="15" fillId="8" borderId="66" xfId="1" applyFont="1" applyFill="1" applyBorder="1" applyAlignment="1" applyProtection="1">
      <alignment horizontal="center" vertical="center" wrapText="1"/>
    </xf>
    <xf numFmtId="167" fontId="20" fillId="8" borderId="66" xfId="2" applyNumberFormat="1" applyFont="1" applyFill="1" applyBorder="1" applyAlignment="1">
      <alignment horizontal="left" vertical="center" wrapText="1"/>
    </xf>
    <xf numFmtId="4" fontId="15" fillId="8" borderId="66" xfId="2" applyNumberFormat="1" applyFont="1" applyFill="1" applyBorder="1" applyAlignment="1">
      <alignment horizontal="left" vertical="center"/>
    </xf>
    <xf numFmtId="4" fontId="15" fillId="8" borderId="70" xfId="2" applyNumberFormat="1" applyFont="1" applyFill="1" applyBorder="1" applyAlignment="1">
      <alignment vertical="center"/>
    </xf>
    <xf numFmtId="4" fontId="15" fillId="25" borderId="65" xfId="2" applyNumberFormat="1" applyFont="1" applyFill="1" applyBorder="1" applyAlignment="1">
      <alignment vertical="center"/>
    </xf>
    <xf numFmtId="0" fontId="20" fillId="2" borderId="68" xfId="2" applyFont="1" applyFill="1" applyBorder="1" applyAlignment="1">
      <alignment horizontal="left" vertical="center" wrapText="1"/>
    </xf>
    <xf numFmtId="165" fontId="15" fillId="2" borderId="48" xfId="1" applyFont="1" applyFill="1" applyBorder="1" applyAlignment="1" applyProtection="1">
      <alignment horizontal="center" vertical="center" wrapText="1"/>
    </xf>
    <xf numFmtId="165" fontId="15" fillId="2" borderId="67" xfId="1" applyFont="1" applyFill="1" applyBorder="1" applyAlignment="1" applyProtection="1">
      <alignment horizontal="center" vertical="center" wrapText="1"/>
    </xf>
    <xf numFmtId="0" fontId="20" fillId="2" borderId="43" xfId="2" applyFont="1" applyFill="1" applyBorder="1" applyAlignment="1">
      <alignment horizontal="left" vertical="center" wrapText="1"/>
    </xf>
    <xf numFmtId="165" fontId="15" fillId="2" borderId="43" xfId="1" applyFont="1" applyFill="1" applyBorder="1" applyAlignment="1" applyProtection="1">
      <alignment horizontal="center" vertical="center" wrapText="1"/>
    </xf>
    <xf numFmtId="4" fontId="15" fillId="2" borderId="43" xfId="2" applyNumberFormat="1" applyFont="1" applyFill="1" applyBorder="1" applyAlignment="1">
      <alignment vertical="center"/>
    </xf>
    <xf numFmtId="4" fontId="20" fillId="2" borderId="44" xfId="2" applyNumberFormat="1" applyFont="1" applyFill="1" applyBorder="1" applyAlignment="1">
      <alignment vertical="center"/>
    </xf>
    <xf numFmtId="165" fontId="15" fillId="2" borderId="68" xfId="1" applyFont="1" applyFill="1" applyBorder="1" applyAlignment="1" applyProtection="1">
      <alignment horizontal="center" vertical="center" wrapText="1"/>
    </xf>
    <xf numFmtId="4" fontId="27" fillId="2" borderId="21" xfId="2" applyNumberFormat="1" applyFont="1" applyFill="1" applyBorder="1" applyAlignment="1">
      <alignment horizontal="left" vertical="center"/>
    </xf>
    <xf numFmtId="4" fontId="27" fillId="2" borderId="24" xfId="2" applyNumberFormat="1" applyFont="1" applyFill="1" applyBorder="1" applyAlignment="1">
      <alignment horizontal="left" vertical="center"/>
    </xf>
    <xf numFmtId="167" fontId="15" fillId="2" borderId="21" xfId="2" applyNumberFormat="1" applyFont="1" applyFill="1" applyBorder="1" applyAlignment="1">
      <alignment vertical="center" wrapText="1"/>
    </xf>
    <xf numFmtId="165" fontId="21" fillId="2" borderId="21" xfId="1" applyFont="1" applyFill="1" applyBorder="1" applyAlignment="1" applyProtection="1">
      <alignment horizontal="center" vertical="center" wrapText="1"/>
    </xf>
    <xf numFmtId="165" fontId="21" fillId="2" borderId="68" xfId="1" applyFont="1" applyFill="1" applyBorder="1" applyAlignment="1" applyProtection="1">
      <alignment horizontal="center" vertical="center" wrapText="1"/>
    </xf>
    <xf numFmtId="4" fontId="19" fillId="2" borderId="21" xfId="2" applyNumberFormat="1" applyFont="1" applyFill="1" applyBorder="1" applyAlignment="1">
      <alignment horizontal="left" vertical="center"/>
    </xf>
    <xf numFmtId="4" fontId="20" fillId="2" borderId="24" xfId="2" applyNumberFormat="1" applyFont="1" applyFill="1" applyBorder="1" applyAlignment="1">
      <alignment horizontal="left" vertical="center"/>
    </xf>
    <xf numFmtId="0" fontId="15" fillId="2" borderId="50" xfId="2" applyFont="1" applyFill="1" applyBorder="1" applyAlignment="1">
      <alignment horizontal="left" vertical="center" wrapText="1"/>
    </xf>
    <xf numFmtId="0" fontId="15" fillId="2" borderId="32" xfId="2" applyFont="1" applyFill="1" applyBorder="1" applyAlignment="1">
      <alignment horizontal="left" vertical="center" wrapText="1"/>
    </xf>
    <xf numFmtId="165" fontId="15" fillId="2" borderId="32" xfId="1" applyFont="1" applyFill="1" applyBorder="1" applyAlignment="1" applyProtection="1">
      <alignment horizontal="right" vertical="center"/>
    </xf>
    <xf numFmtId="0" fontId="20" fillId="2" borderId="33" xfId="2" applyFont="1" applyFill="1" applyBorder="1" applyAlignment="1">
      <alignment horizontal="left" vertical="center" wrapText="1"/>
    </xf>
    <xf numFmtId="165" fontId="15" fillId="2" borderId="33" xfId="1" applyFont="1" applyFill="1" applyBorder="1" applyAlignment="1" applyProtection="1">
      <alignment horizontal="center" vertical="center" wrapText="1"/>
    </xf>
    <xf numFmtId="0" fontId="20" fillId="2" borderId="66" xfId="2" applyFont="1" applyFill="1" applyBorder="1" applyAlignment="1">
      <alignment horizontal="left" vertical="center" wrapText="1"/>
    </xf>
    <xf numFmtId="165" fontId="15" fillId="2" borderId="66" xfId="1" applyFont="1" applyFill="1" applyBorder="1" applyAlignment="1" applyProtection="1">
      <alignment horizontal="center" vertical="center" wrapText="1"/>
    </xf>
    <xf numFmtId="4" fontId="27" fillId="2" borderId="66" xfId="2" applyNumberFormat="1" applyFont="1" applyFill="1" applyBorder="1" applyAlignment="1">
      <alignment horizontal="left" vertical="center"/>
    </xf>
    <xf numFmtId="4" fontId="15" fillId="2" borderId="70" xfId="2" applyNumberFormat="1" applyFont="1" applyFill="1" applyBorder="1" applyAlignment="1">
      <alignment vertical="center"/>
    </xf>
    <xf numFmtId="165" fontId="15" fillId="26" borderId="13" xfId="1" applyFont="1" applyFill="1" applyBorder="1" applyAlignment="1" applyProtection="1">
      <alignment horizontal="center" vertical="center" wrapText="1"/>
    </xf>
    <xf numFmtId="0" fontId="20" fillId="26" borderId="13" xfId="2" applyFont="1" applyFill="1" applyBorder="1" applyAlignment="1">
      <alignment horizontal="left" vertical="center" wrapText="1"/>
    </xf>
    <xf numFmtId="165" fontId="15" fillId="26" borderId="64" xfId="1" applyFont="1" applyFill="1" applyBorder="1" applyAlignment="1" applyProtection="1">
      <alignment horizontal="center" vertical="center" wrapText="1"/>
    </xf>
    <xf numFmtId="4" fontId="19" fillId="26" borderId="64" xfId="2" applyNumberFormat="1" applyFont="1" applyFill="1" applyBorder="1" applyAlignment="1">
      <alignment horizontal="left" vertical="center"/>
    </xf>
    <xf numFmtId="4" fontId="20" fillId="26" borderId="65" xfId="2" applyNumberFormat="1" applyFont="1" applyFill="1" applyBorder="1" applyAlignment="1">
      <alignment horizontal="left" vertical="center"/>
    </xf>
    <xf numFmtId="0" fontId="15" fillId="13" borderId="2" xfId="2" applyFont="1" applyFill="1" applyBorder="1" applyAlignment="1">
      <alignment horizontal="left" vertical="top"/>
    </xf>
    <xf numFmtId="0" fontId="15" fillId="13" borderId="2" xfId="2" applyFont="1" applyFill="1" applyBorder="1" applyAlignment="1">
      <alignment horizontal="left" vertical="top" wrapText="1" shrinkToFit="1" readingOrder="1"/>
    </xf>
    <xf numFmtId="4" fontId="15" fillId="13" borderId="2" xfId="2" applyNumberFormat="1" applyFont="1" applyFill="1" applyBorder="1" applyAlignment="1">
      <alignment horizontal="right" vertical="center"/>
    </xf>
    <xf numFmtId="4" fontId="20" fillId="13" borderId="2" xfId="2" applyNumberFormat="1" applyFont="1" applyFill="1" applyBorder="1" applyAlignment="1">
      <alignment horizontal="right" vertical="center"/>
    </xf>
    <xf numFmtId="165" fontId="15" fillId="13" borderId="12" xfId="1" applyFont="1" applyFill="1" applyBorder="1" applyAlignment="1" applyProtection="1">
      <alignment horizontal="center" vertical="center"/>
    </xf>
    <xf numFmtId="167" fontId="15" fillId="13" borderId="1" xfId="2" applyNumberFormat="1" applyFont="1" applyFill="1" applyBorder="1" applyAlignment="1">
      <alignment horizontal="left" vertical="center" wrapText="1"/>
    </xf>
    <xf numFmtId="4" fontId="21" fillId="13" borderId="2" xfId="2" applyNumberFormat="1" applyFont="1" applyFill="1" applyBorder="1" applyAlignment="1">
      <alignment horizontal="right" vertical="center"/>
    </xf>
    <xf numFmtId="0" fontId="15" fillId="13" borderId="6" xfId="2" applyFont="1" applyFill="1" applyBorder="1" applyAlignment="1">
      <alignment vertical="top" wrapText="1" shrinkToFit="1" readingOrder="1"/>
    </xf>
    <xf numFmtId="165" fontId="15" fillId="13" borderId="1" xfId="1" applyFont="1" applyFill="1" applyBorder="1" applyAlignment="1" applyProtection="1">
      <alignment horizontal="center" vertical="center" wrapText="1"/>
    </xf>
    <xf numFmtId="165" fontId="15" fillId="16" borderId="2" xfId="1" applyFont="1" applyFill="1" applyBorder="1" applyAlignment="1" applyProtection="1">
      <alignment horizontal="left" vertical="center" wrapText="1"/>
    </xf>
    <xf numFmtId="167" fontId="15" fillId="13" borderId="2" xfId="2" applyNumberFormat="1" applyFont="1" applyFill="1" applyBorder="1" applyAlignment="1">
      <alignment vertical="center" wrapText="1" shrinkToFit="1" readingOrder="1"/>
    </xf>
    <xf numFmtId="165" fontId="15" fillId="13" borderId="6" xfId="1" applyFont="1" applyFill="1" applyBorder="1" applyAlignment="1" applyProtection="1">
      <alignment horizontal="center" vertical="center"/>
    </xf>
    <xf numFmtId="4" fontId="29" fillId="13" borderId="2" xfId="2" applyNumberFormat="1" applyFont="1" applyFill="1" applyBorder="1" applyAlignment="1">
      <alignment horizontal="right" vertical="center"/>
    </xf>
    <xf numFmtId="0" fontId="15" fillId="13" borderId="12" xfId="2" applyFont="1" applyFill="1" applyBorder="1" applyAlignment="1">
      <alignment horizontal="left" vertical="top"/>
    </xf>
    <xf numFmtId="0" fontId="15" fillId="13" borderId="12" xfId="2" applyFont="1" applyFill="1" applyBorder="1" applyAlignment="1">
      <alignment horizontal="left" vertical="center"/>
    </xf>
    <xf numFmtId="0" fontId="15" fillId="13" borderId="12" xfId="2" applyFont="1" applyFill="1" applyBorder="1" applyAlignment="1">
      <alignment horizontal="left" vertical="top" wrapText="1" shrinkToFit="1" readingOrder="1"/>
    </xf>
    <xf numFmtId="4" fontId="23" fillId="13" borderId="2" xfId="2" applyNumberFormat="1" applyFont="1" applyFill="1" applyBorder="1" applyAlignment="1">
      <alignment horizontal="right" vertical="center"/>
    </xf>
    <xf numFmtId="165" fontId="15" fillId="13" borderId="10" xfId="1" applyFont="1" applyFill="1" applyBorder="1" applyAlignment="1" applyProtection="1">
      <alignment horizontal="center" vertical="center"/>
    </xf>
    <xf numFmtId="165" fontId="15" fillId="13" borderId="7" xfId="1" applyFont="1" applyFill="1" applyBorder="1" applyAlignment="1" applyProtection="1">
      <alignment horizontal="center" vertical="center"/>
    </xf>
    <xf numFmtId="167" fontId="15" fillId="13" borderId="2" xfId="2" applyNumberFormat="1" applyFont="1" applyFill="1" applyBorder="1" applyAlignment="1">
      <alignment horizontal="left" vertical="top" wrapText="1"/>
    </xf>
    <xf numFmtId="0" fontId="15" fillId="14" borderId="2" xfId="2" applyFont="1" applyFill="1" applyBorder="1" applyAlignment="1">
      <alignment horizontal="left" vertical="top"/>
    </xf>
    <xf numFmtId="0" fontId="15" fillId="14" borderId="2" xfId="2" applyFont="1" applyFill="1" applyBorder="1" applyAlignment="1">
      <alignment horizontal="left" vertical="center"/>
    </xf>
    <xf numFmtId="0" fontId="15" fillId="14" borderId="2" xfId="2" applyFont="1" applyFill="1" applyBorder="1" applyAlignment="1">
      <alignment horizontal="left" vertical="top" wrapText="1" shrinkToFit="1" readingOrder="1"/>
    </xf>
    <xf numFmtId="165" fontId="17" fillId="14" borderId="2" xfId="1" applyFont="1" applyFill="1" applyBorder="1" applyAlignment="1" applyProtection="1">
      <alignment horizontal="center" vertical="center"/>
    </xf>
    <xf numFmtId="165" fontId="15" fillId="14" borderId="2" xfId="1" applyFont="1" applyFill="1" applyBorder="1" applyAlignment="1" applyProtection="1">
      <alignment horizontal="center" vertical="center"/>
    </xf>
    <xf numFmtId="167" fontId="15" fillId="14" borderId="2" xfId="2" applyNumberFormat="1" applyFont="1" applyFill="1" applyBorder="1" applyAlignment="1">
      <alignment horizontal="left" vertical="center"/>
    </xf>
    <xf numFmtId="4" fontId="21" fillId="14" borderId="2" xfId="2" applyNumberFormat="1" applyFont="1" applyFill="1" applyBorder="1" applyAlignment="1">
      <alignment horizontal="right" vertical="center"/>
    </xf>
    <xf numFmtId="4" fontId="23" fillId="14" borderId="2" xfId="2" applyNumberFormat="1" applyFont="1" applyFill="1" applyBorder="1" applyAlignment="1">
      <alignment horizontal="left" vertical="center"/>
    </xf>
    <xf numFmtId="0" fontId="15" fillId="5" borderId="7" xfId="2" applyFont="1" applyFill="1" applyBorder="1" applyAlignment="1">
      <alignment horizontal="left" vertical="center"/>
    </xf>
    <xf numFmtId="0" fontId="15" fillId="5" borderId="7" xfId="2" applyFont="1" applyFill="1" applyBorder="1" applyAlignment="1">
      <alignment horizontal="left" vertical="top" wrapText="1"/>
    </xf>
    <xf numFmtId="165" fontId="15" fillId="5" borderId="7" xfId="1" applyFont="1" applyFill="1" applyBorder="1" applyAlignment="1" applyProtection="1">
      <alignment horizontal="left" vertical="center"/>
    </xf>
    <xf numFmtId="0" fontId="15" fillId="5" borderId="7" xfId="2" applyFont="1" applyFill="1" applyBorder="1" applyAlignment="1">
      <alignment horizontal="left" vertical="top"/>
    </xf>
    <xf numFmtId="165" fontId="15" fillId="5" borderId="7" xfId="1" applyFont="1" applyFill="1" applyBorder="1" applyAlignment="1" applyProtection="1">
      <alignment horizontal="left" vertical="center" wrapText="1"/>
    </xf>
    <xf numFmtId="165" fontId="15" fillId="5" borderId="7" xfId="2" applyNumberFormat="1" applyFont="1" applyFill="1" applyBorder="1" applyAlignment="1">
      <alignment horizontal="left" vertical="top"/>
    </xf>
    <xf numFmtId="0" fontId="15" fillId="19" borderId="2" xfId="2" applyFont="1" applyFill="1" applyBorder="1" applyAlignment="1">
      <alignment horizontal="left" vertical="top"/>
    </xf>
    <xf numFmtId="165" fontId="17" fillId="19" borderId="2" xfId="1" applyFont="1" applyFill="1" applyBorder="1" applyAlignment="1" applyProtection="1">
      <alignment horizontal="left" vertical="center"/>
    </xf>
    <xf numFmtId="165" fontId="17" fillId="19" borderId="2" xfId="2" applyNumberFormat="1" applyFont="1" applyFill="1" applyBorder="1" applyAlignment="1">
      <alignment horizontal="left" vertical="center" wrapText="1"/>
    </xf>
    <xf numFmtId="0" fontId="15" fillId="19" borderId="1" xfId="2" applyFont="1" applyFill="1" applyBorder="1" applyAlignment="1">
      <alignment horizontal="left" vertical="top"/>
    </xf>
    <xf numFmtId="165" fontId="15" fillId="19" borderId="2" xfId="2" applyNumberFormat="1" applyFont="1" applyFill="1" applyBorder="1" applyAlignment="1">
      <alignment horizontal="left" vertical="top"/>
    </xf>
    <xf numFmtId="0" fontId="14" fillId="19" borderId="0" xfId="0" applyFont="1" applyFill="1" applyBorder="1" applyAlignment="1"/>
    <xf numFmtId="0" fontId="15" fillId="5" borderId="2" xfId="2" applyFont="1" applyFill="1" applyBorder="1" applyAlignment="1">
      <alignment horizontal="left" vertical="center"/>
    </xf>
    <xf numFmtId="0" fontId="15" fillId="5" borderId="2" xfId="2" applyFont="1" applyFill="1" applyBorder="1" applyAlignment="1">
      <alignment horizontal="left" vertical="center" wrapText="1"/>
    </xf>
    <xf numFmtId="165" fontId="17" fillId="5" borderId="2" xfId="1" applyFont="1" applyFill="1" applyBorder="1" applyAlignment="1" applyProtection="1">
      <alignment horizontal="left" vertical="center"/>
    </xf>
    <xf numFmtId="165" fontId="17" fillId="5" borderId="2" xfId="1" applyFont="1" applyFill="1" applyBorder="1" applyAlignment="1" applyProtection="1">
      <alignment horizontal="center" vertical="center" wrapText="1"/>
    </xf>
    <xf numFmtId="0" fontId="15" fillId="5" borderId="2" xfId="2" applyFont="1" applyFill="1" applyBorder="1" applyAlignment="1">
      <alignment horizontal="left" vertical="top"/>
    </xf>
    <xf numFmtId="165" fontId="21" fillId="5" borderId="2" xfId="1" applyFont="1" applyFill="1" applyBorder="1" applyAlignment="1" applyProtection="1">
      <alignment horizontal="center" vertical="center" wrapText="1"/>
    </xf>
    <xf numFmtId="0" fontId="15" fillId="5" borderId="2" xfId="2" applyFont="1" applyFill="1" applyBorder="1" applyAlignment="1">
      <alignment horizontal="left" vertical="top" wrapText="1"/>
    </xf>
    <xf numFmtId="165" fontId="17" fillId="5" borderId="2" xfId="2" applyNumberFormat="1" applyFont="1" applyFill="1" applyBorder="1" applyAlignment="1">
      <alignment horizontal="left" vertical="center" wrapText="1"/>
    </xf>
    <xf numFmtId="0" fontId="15" fillId="5" borderId="1" xfId="2" applyFont="1" applyFill="1" applyBorder="1" applyAlignment="1">
      <alignment horizontal="left" vertical="top"/>
    </xf>
    <xf numFmtId="0" fontId="15" fillId="0" borderId="6" xfId="2" applyFont="1" applyBorder="1" applyAlignment="1">
      <alignment horizontal="left" vertical="top" wrapText="1"/>
    </xf>
    <xf numFmtId="0" fontId="15" fillId="0" borderId="6" xfId="2" applyFont="1" applyBorder="1" applyAlignment="1">
      <alignment horizontal="left" vertical="center"/>
    </xf>
    <xf numFmtId="0" fontId="15" fillId="0" borderId="6" xfId="2" applyFont="1" applyBorder="1" applyAlignment="1">
      <alignment horizontal="left" vertical="center" wrapText="1" shrinkToFit="1" readingOrder="1"/>
    </xf>
    <xf numFmtId="165" fontId="17" fillId="0" borderId="6" xfId="1" applyFont="1" applyBorder="1" applyAlignment="1" applyProtection="1">
      <alignment horizontal="center" vertical="center"/>
    </xf>
    <xf numFmtId="165" fontId="17" fillId="0" borderId="6" xfId="1" applyFont="1" applyBorder="1" applyAlignment="1" applyProtection="1">
      <alignment horizontal="center" vertical="center" wrapText="1"/>
    </xf>
    <xf numFmtId="165" fontId="15" fillId="0" borderId="6" xfId="1" applyFont="1" applyBorder="1" applyAlignment="1" applyProtection="1">
      <alignment horizontal="center" vertical="center"/>
    </xf>
    <xf numFmtId="165" fontId="21" fillId="0" borderId="6" xfId="1" applyFont="1" applyBorder="1" applyAlignment="1" applyProtection="1">
      <alignment horizontal="center" vertical="center" wrapText="1"/>
    </xf>
    <xf numFmtId="165" fontId="17" fillId="0" borderId="6" xfId="1" applyFont="1" applyBorder="1" applyAlignment="1" applyProtection="1">
      <alignment vertical="center"/>
    </xf>
    <xf numFmtId="165" fontId="15" fillId="0" borderId="6" xfId="1" applyFont="1" applyBorder="1" applyAlignment="1" applyProtection="1"/>
    <xf numFmtId="171" fontId="15" fillId="0" borderId="69" xfId="2" applyNumberFormat="1" applyFont="1" applyBorder="1" applyAlignment="1">
      <alignment horizontal="left" vertical="center"/>
    </xf>
    <xf numFmtId="171" fontId="15" fillId="0" borderId="6" xfId="2" applyNumberFormat="1" applyFont="1" applyBorder="1" applyAlignment="1">
      <alignment horizontal="left" vertical="center"/>
    </xf>
    <xf numFmtId="4" fontId="21" fillId="0" borderId="6" xfId="2" applyNumberFormat="1" applyFont="1" applyBorder="1" applyAlignment="1">
      <alignment horizontal="left" vertical="center"/>
    </xf>
    <xf numFmtId="0" fontId="15" fillId="15" borderId="2" xfId="2" applyFont="1" applyFill="1" applyBorder="1" applyAlignment="1">
      <alignment horizontal="left" vertical="center"/>
    </xf>
    <xf numFmtId="0" fontId="21" fillId="15" borderId="2" xfId="2" applyFont="1" applyFill="1" applyBorder="1" applyAlignment="1">
      <alignment horizontal="left" vertical="center"/>
    </xf>
    <xf numFmtId="0" fontId="15" fillId="15" borderId="2" xfId="2" applyFont="1" applyFill="1" applyBorder="1" applyAlignment="1">
      <alignment horizontal="left" vertical="center" wrapText="1" shrinkToFit="1" readingOrder="1"/>
    </xf>
    <xf numFmtId="165" fontId="15" fillId="15" borderId="2" xfId="1" applyFont="1" applyFill="1" applyBorder="1" applyAlignment="1" applyProtection="1">
      <alignment horizontal="center" vertical="center"/>
    </xf>
    <xf numFmtId="0" fontId="15" fillId="15" borderId="1" xfId="2" applyFont="1" applyFill="1" applyBorder="1" applyAlignment="1">
      <alignment horizontal="left"/>
    </xf>
    <xf numFmtId="0" fontId="15" fillId="15" borderId="1" xfId="2" applyFont="1" applyFill="1" applyBorder="1" applyAlignment="1">
      <alignment horizontal="left" vertical="top" wrapText="1"/>
    </xf>
    <xf numFmtId="4" fontId="21" fillId="15" borderId="2" xfId="2" applyNumberFormat="1" applyFont="1" applyFill="1" applyBorder="1" applyAlignment="1">
      <alignment vertical="center"/>
    </xf>
    <xf numFmtId="0" fontId="30" fillId="0" borderId="2" xfId="0" applyFont="1" applyBorder="1" applyAlignment="1">
      <alignment horizontal="left"/>
    </xf>
    <xf numFmtId="0" fontId="30" fillId="0" borderId="2" xfId="0" applyFont="1" applyBorder="1" applyAlignment="1"/>
    <xf numFmtId="165" fontId="30" fillId="0" borderId="2" xfId="1" applyFont="1" applyBorder="1" applyAlignment="1" applyProtection="1"/>
    <xf numFmtId="0" fontId="31" fillId="0" borderId="2" xfId="0" applyFont="1" applyBorder="1" applyAlignment="1"/>
    <xf numFmtId="0" fontId="31" fillId="0" borderId="0" xfId="0" applyFont="1" applyBorder="1" applyAlignment="1"/>
    <xf numFmtId="0" fontId="30" fillId="0" borderId="0" xfId="0" applyFont="1" applyBorder="1" applyAlignment="1">
      <alignment horizontal="left"/>
    </xf>
    <xf numFmtId="0" fontId="30" fillId="0" borderId="0" xfId="0" applyFont="1" applyBorder="1" applyAlignment="1"/>
    <xf numFmtId="165" fontId="30" fillId="0" borderId="0" xfId="1" applyFont="1" applyBorder="1" applyAlignment="1" applyProtection="1"/>
    <xf numFmtId="0" fontId="7" fillId="0" borderId="0" xfId="0" applyFont="1" applyBorder="1" applyAlignment="1">
      <alignment horizontal="left"/>
    </xf>
    <xf numFmtId="0" fontId="7" fillId="29" borderId="0" xfId="0" applyFont="1" applyFill="1" applyBorder="1" applyAlignment="1">
      <alignment horizontal="left"/>
    </xf>
    <xf numFmtId="0" fontId="7" fillId="0" borderId="0" xfId="0" applyFont="1" applyBorder="1" applyAlignment="1"/>
    <xf numFmtId="165" fontId="7" fillId="0" borderId="0" xfId="1" applyFont="1" applyBorder="1" applyAlignment="1" applyProtection="1"/>
    <xf numFmtId="0" fontId="7" fillId="0" borderId="2" xfId="0" applyFont="1" applyBorder="1" applyAlignment="1">
      <alignment horizontal="left"/>
    </xf>
    <xf numFmtId="0" fontId="14" fillId="0" borderId="2" xfId="0" applyFont="1" applyBorder="1" applyAlignment="1"/>
    <xf numFmtId="0" fontId="15" fillId="3" borderId="2" xfId="2" applyFont="1" applyFill="1" applyBorder="1" applyAlignment="1">
      <alignment horizontal="left" vertical="center"/>
    </xf>
    <xf numFmtId="165" fontId="15" fillId="3" borderId="2" xfId="1" applyFont="1" applyFill="1" applyBorder="1" applyAlignment="1" applyProtection="1">
      <alignment horizontal="left" vertical="center"/>
    </xf>
    <xf numFmtId="165" fontId="15" fillId="3" borderId="2" xfId="2" applyNumberFormat="1" applyFont="1" applyFill="1" applyBorder="1" applyAlignment="1">
      <alignment horizontal="left" vertical="center"/>
    </xf>
    <xf numFmtId="165" fontId="7" fillId="3" borderId="2" xfId="1" applyFont="1" applyFill="1" applyBorder="1" applyAlignment="1" applyProtection="1"/>
    <xf numFmtId="0" fontId="7" fillId="3" borderId="1" xfId="0" applyFont="1" applyFill="1" applyBorder="1" applyAlignment="1">
      <alignment horizontal="left"/>
    </xf>
    <xf numFmtId="0" fontId="7" fillId="3" borderId="2" xfId="0" applyFont="1" applyFill="1" applyBorder="1" applyAlignment="1">
      <alignment horizontal="left"/>
    </xf>
    <xf numFmtId="0" fontId="14" fillId="3" borderId="2" xfId="0" applyFont="1" applyFill="1" applyBorder="1" applyAlignment="1"/>
    <xf numFmtId="0" fontId="14" fillId="3" borderId="0" xfId="0" applyFont="1" applyFill="1" applyBorder="1" applyAlignment="1"/>
    <xf numFmtId="0" fontId="15" fillId="3" borderId="2" xfId="2" applyFont="1" applyFill="1" applyBorder="1" applyAlignment="1">
      <alignment horizontal="left" vertical="center" wrapText="1"/>
    </xf>
    <xf numFmtId="165" fontId="15" fillId="9" borderId="2" xfId="1" applyFont="1" applyFill="1" applyBorder="1" applyAlignment="1" applyProtection="1">
      <alignment horizontal="left" vertical="center"/>
    </xf>
    <xf numFmtId="165" fontId="7" fillId="9" borderId="2" xfId="1" applyFont="1" applyFill="1" applyBorder="1" applyAlignment="1" applyProtection="1"/>
    <xf numFmtId="0" fontId="14" fillId="9" borderId="2" xfId="0" applyFont="1" applyFill="1" applyBorder="1" applyAlignment="1"/>
    <xf numFmtId="0" fontId="15" fillId="9" borderId="2" xfId="2" applyFont="1" applyFill="1" applyBorder="1" applyAlignment="1">
      <alignment horizontal="left" vertical="center"/>
    </xf>
    <xf numFmtId="0" fontId="7" fillId="9" borderId="1" xfId="0" applyFont="1" applyFill="1" applyBorder="1" applyAlignment="1">
      <alignment horizontal="left"/>
    </xf>
    <xf numFmtId="0" fontId="7" fillId="9" borderId="2" xfId="0" applyFont="1" applyFill="1" applyBorder="1" applyAlignment="1">
      <alignment horizontal="left"/>
    </xf>
    <xf numFmtId="4" fontId="14" fillId="3" borderId="2" xfId="0" applyNumberFormat="1" applyFont="1" applyFill="1" applyBorder="1" applyAlignment="1"/>
    <xf numFmtId="0" fontId="15" fillId="9" borderId="2" xfId="2" applyFont="1" applyFill="1" applyBorder="1" applyAlignment="1">
      <alignment horizontal="left" vertical="center" wrapText="1"/>
    </xf>
    <xf numFmtId="0" fontId="30" fillId="0" borderId="1" xfId="0" applyFont="1" applyBorder="1" applyAlignment="1">
      <alignment horizontal="left"/>
    </xf>
    <xf numFmtId="0" fontId="15" fillId="18" borderId="72" xfId="2" applyFont="1" applyFill="1" applyBorder="1" applyAlignment="1">
      <alignment horizontal="left" vertical="center" wrapText="1"/>
    </xf>
    <xf numFmtId="165" fontId="15" fillId="18" borderId="73" xfId="1" applyFont="1" applyFill="1" applyBorder="1" applyAlignment="1" applyProtection="1">
      <alignment horizontal="left" vertical="center"/>
    </xf>
    <xf numFmtId="165" fontId="15" fillId="18" borderId="73" xfId="1" applyFont="1" applyFill="1" applyBorder="1" applyAlignment="1" applyProtection="1">
      <alignment horizontal="center" vertical="center" wrapText="1"/>
    </xf>
    <xf numFmtId="165" fontId="15" fillId="18" borderId="73" xfId="1" applyFont="1" applyFill="1" applyBorder="1" applyAlignment="1" applyProtection="1">
      <alignment horizontal="right" vertical="center"/>
    </xf>
    <xf numFmtId="165" fontId="15" fillId="18" borderId="74" xfId="1" applyFont="1" applyFill="1" applyBorder="1" applyAlignment="1" applyProtection="1">
      <alignment horizontal="right" vertical="center"/>
    </xf>
    <xf numFmtId="165" fontId="15" fillId="18" borderId="75" xfId="1" applyFont="1" applyFill="1" applyBorder="1" applyAlignment="1" applyProtection="1">
      <alignment horizontal="center" vertical="center" wrapText="1"/>
    </xf>
    <xf numFmtId="0" fontId="15" fillId="18" borderId="76" xfId="2" applyFont="1" applyFill="1" applyBorder="1" applyAlignment="1">
      <alignment horizontal="left" vertical="center" wrapText="1"/>
    </xf>
    <xf numFmtId="165" fontId="15" fillId="18" borderId="71" xfId="1" applyFont="1" applyFill="1" applyBorder="1" applyAlignment="1" applyProtection="1">
      <alignment horizontal="left" vertical="center"/>
    </xf>
    <xf numFmtId="165" fontId="15" fillId="18" borderId="5" xfId="1" applyFont="1" applyFill="1" applyBorder="1" applyAlignment="1" applyProtection="1">
      <alignment horizontal="left" vertical="center"/>
    </xf>
    <xf numFmtId="0" fontId="21" fillId="3" borderId="2" xfId="2" applyFont="1" applyFill="1" applyBorder="1" applyAlignment="1">
      <alignment horizontal="left" vertical="center"/>
    </xf>
    <xf numFmtId="165" fontId="21" fillId="3" borderId="2" xfId="1" applyFont="1" applyFill="1" applyBorder="1" applyAlignment="1" applyProtection="1">
      <alignment horizontal="left" vertical="center"/>
    </xf>
    <xf numFmtId="0" fontId="0" fillId="0" borderId="2" xfId="0" applyBorder="1" applyAlignment="1">
      <alignment horizontal="center" vertical="center"/>
    </xf>
    <xf numFmtId="0" fontId="0" fillId="0" borderId="0" xfId="0" applyAlignment="1">
      <alignment horizontal="center" vertical="center"/>
    </xf>
    <xf numFmtId="4" fontId="0" fillId="0" borderId="0" xfId="0" applyNumberFormat="1" applyAlignment="1">
      <alignment horizontal="right" vertical="center"/>
    </xf>
    <xf numFmtId="0" fontId="33" fillId="0" borderId="2" xfId="0" applyFont="1" applyBorder="1" applyAlignment="1">
      <alignment horizontal="center" vertical="center"/>
    </xf>
    <xf numFmtId="0" fontId="0" fillId="0" borderId="2" xfId="0" applyBorder="1" applyAlignment="1">
      <alignment horizontal="center" vertical="center" wrapText="1"/>
    </xf>
    <xf numFmtId="165" fontId="15" fillId="28" borderId="12" xfId="1" applyFont="1" applyFill="1" applyBorder="1" applyAlignment="1" applyProtection="1">
      <alignment horizontal="left" vertical="center"/>
    </xf>
    <xf numFmtId="0" fontId="15" fillId="28" borderId="10" xfId="2" applyFont="1" applyFill="1" applyBorder="1" applyAlignment="1">
      <alignment horizontal="left"/>
    </xf>
    <xf numFmtId="0" fontId="15" fillId="28" borderId="12" xfId="2" applyFont="1" applyFill="1" applyBorder="1" applyAlignment="1">
      <alignment horizontal="left"/>
    </xf>
    <xf numFmtId="4" fontId="15" fillId="28" borderId="12" xfId="2" applyNumberFormat="1" applyFont="1" applyFill="1" applyBorder="1" applyAlignment="1"/>
    <xf numFmtId="0" fontId="2" fillId="0" borderId="0" xfId="0" applyFont="1" applyAlignment="1">
      <alignment horizontal="left" vertical="center"/>
    </xf>
    <xf numFmtId="0" fontId="0" fillId="0" borderId="0" xfId="0" applyAlignment="1">
      <alignment wrapText="1"/>
    </xf>
    <xf numFmtId="165" fontId="0" fillId="0" borderId="0" xfId="1" applyNumberFormat="1" applyFont="1" applyBorder="1" applyAlignment="1" applyProtection="1"/>
    <xf numFmtId="0" fontId="0" fillId="0" borderId="0" xfId="0" applyAlignment="1">
      <alignment horizontal="center"/>
    </xf>
    <xf numFmtId="0" fontId="0" fillId="0" borderId="0" xfId="0" applyBorder="1"/>
    <xf numFmtId="0" fontId="2" fillId="0" borderId="0" xfId="0" applyFont="1" applyAlignment="1">
      <alignment horizontal="center" vertical="center"/>
    </xf>
    <xf numFmtId="0" fontId="0" fillId="0" borderId="0" xfId="0" applyAlignment="1">
      <alignment horizontal="center" vertical="center" wrapText="1"/>
    </xf>
    <xf numFmtId="165" fontId="0" fillId="0" borderId="0" xfId="1" applyNumberFormat="1" applyFont="1" applyBorder="1" applyAlignment="1" applyProtection="1">
      <alignment horizontal="center" vertical="center"/>
    </xf>
    <xf numFmtId="165" fontId="15" fillId="0" borderId="28" xfId="1" applyFont="1" applyFill="1" applyBorder="1" applyAlignment="1" applyProtection="1">
      <alignment horizontal="right" vertical="center"/>
    </xf>
    <xf numFmtId="165" fontId="15" fillId="0" borderId="26" xfId="1" applyFont="1" applyFill="1" applyBorder="1" applyAlignment="1" applyProtection="1">
      <alignment horizontal="right" vertical="center"/>
    </xf>
    <xf numFmtId="165" fontId="15" fillId="0" borderId="26" xfId="1" applyFont="1" applyFill="1" applyBorder="1" applyAlignment="1" applyProtection="1">
      <alignment horizontal="center" vertical="center" wrapText="1"/>
    </xf>
    <xf numFmtId="165" fontId="15" fillId="0" borderId="26" xfId="1" applyFont="1" applyFill="1" applyBorder="1" applyAlignment="1" applyProtection="1">
      <alignment horizontal="center" vertical="center"/>
    </xf>
    <xf numFmtId="165" fontId="15" fillId="0" borderId="29" xfId="1" applyFont="1" applyFill="1" applyBorder="1" applyAlignment="1" applyProtection="1">
      <alignment horizontal="right" vertical="center"/>
    </xf>
    <xf numFmtId="165" fontId="16" fillId="0" borderId="26" xfId="1" applyFont="1" applyFill="1" applyBorder="1" applyAlignment="1" applyProtection="1">
      <alignment horizontal="right" vertical="center"/>
    </xf>
    <xf numFmtId="0" fontId="15" fillId="0" borderId="0" xfId="2" applyFont="1" applyFill="1" applyBorder="1" applyAlignment="1"/>
    <xf numFmtId="165" fontId="45" fillId="20" borderId="21" xfId="1" applyFont="1" applyFill="1" applyBorder="1" applyAlignment="1" applyProtection="1">
      <alignment horizontal="right" vertical="center" wrapText="1"/>
    </xf>
    <xf numFmtId="165" fontId="45" fillId="20" borderId="21" xfId="1" applyFont="1" applyFill="1" applyBorder="1" applyAlignment="1" applyProtection="1">
      <alignment horizontal="right" vertical="center"/>
    </xf>
    <xf numFmtId="0" fontId="46" fillId="20" borderId="48" xfId="2" applyFont="1" applyFill="1" applyBorder="1" applyAlignment="1">
      <alignment horizontal="right" vertical="center" wrapText="1"/>
    </xf>
    <xf numFmtId="0" fontId="15" fillId="33" borderId="81" xfId="2" applyFont="1" applyFill="1" applyBorder="1" applyAlignment="1">
      <alignment horizontal="left" vertical="center" wrapText="1"/>
    </xf>
    <xf numFmtId="165" fontId="15" fillId="33" borderId="79" xfId="1" applyFont="1" applyFill="1" applyBorder="1" applyAlignment="1" applyProtection="1">
      <alignment horizontal="right" vertical="center"/>
    </xf>
    <xf numFmtId="0" fontId="43" fillId="33" borderId="81" xfId="2" applyFont="1" applyFill="1" applyBorder="1" applyAlignment="1">
      <alignment horizontal="left" vertical="center" wrapText="1"/>
    </xf>
    <xf numFmtId="168" fontId="15" fillId="33" borderId="82" xfId="2" applyNumberFormat="1" applyFont="1" applyFill="1" applyBorder="1" applyAlignment="1">
      <alignment horizontal="left" vertical="center" wrapText="1"/>
    </xf>
    <xf numFmtId="0" fontId="15" fillId="33" borderId="79" xfId="2" applyFont="1" applyFill="1" applyBorder="1" applyAlignment="1">
      <alignment horizontal="left" vertical="center" wrapText="1"/>
    </xf>
    <xf numFmtId="0" fontId="44" fillId="33" borderId="79" xfId="2" applyFont="1" applyFill="1" applyBorder="1" applyAlignment="1">
      <alignment horizontal="left" vertical="center" wrapText="1"/>
    </xf>
    <xf numFmtId="0" fontId="20" fillId="33" borderId="79" xfId="2" applyFont="1" applyFill="1" applyBorder="1" applyAlignment="1">
      <alignment horizontal="left" vertical="center" wrapText="1"/>
    </xf>
    <xf numFmtId="165" fontId="15" fillId="33" borderId="79" xfId="1" applyFont="1" applyFill="1" applyBorder="1" applyAlignment="1" applyProtection="1">
      <alignment horizontal="left" vertical="center" wrapText="1"/>
    </xf>
    <xf numFmtId="165" fontId="15" fillId="33" borderId="79" xfId="1" applyFont="1" applyFill="1" applyBorder="1" applyAlignment="1" applyProtection="1">
      <alignment horizontal="center" vertical="center" wrapText="1"/>
    </xf>
    <xf numFmtId="0" fontId="43" fillId="33" borderId="79" xfId="2" applyFont="1" applyFill="1" applyBorder="1" applyAlignment="1">
      <alignment horizontal="right" vertical="center" wrapText="1"/>
    </xf>
    <xf numFmtId="165" fontId="15" fillId="33" borderId="0" xfId="1" applyFont="1" applyFill="1" applyBorder="1" applyAlignment="1" applyProtection="1">
      <alignment horizontal="right" vertical="center"/>
    </xf>
    <xf numFmtId="0" fontId="15" fillId="33" borderId="79" xfId="2" applyFont="1" applyFill="1" applyBorder="1" applyAlignment="1">
      <alignment horizontal="right" vertical="center" wrapText="1"/>
    </xf>
    <xf numFmtId="0" fontId="15" fillId="33" borderId="78" xfId="2" applyFont="1" applyFill="1" applyBorder="1" applyAlignment="1">
      <alignment horizontal="left" vertical="center" wrapText="1"/>
    </xf>
    <xf numFmtId="165" fontId="15" fillId="33" borderId="78" xfId="1" applyFont="1" applyFill="1" applyBorder="1" applyAlignment="1" applyProtection="1">
      <alignment horizontal="right" vertical="center"/>
    </xf>
    <xf numFmtId="0" fontId="43" fillId="33" borderId="78" xfId="2" applyFont="1" applyFill="1" applyBorder="1" applyAlignment="1">
      <alignment horizontal="right" vertical="center" wrapText="1"/>
    </xf>
    <xf numFmtId="0" fontId="44" fillId="33" borderId="78" xfId="2" applyFont="1" applyFill="1" applyBorder="1" applyAlignment="1">
      <alignment horizontal="left" vertical="center" wrapText="1"/>
    </xf>
    <xf numFmtId="0" fontId="15" fillId="34" borderId="84" xfId="2" applyFont="1" applyFill="1" applyBorder="1" applyAlignment="1">
      <alignment horizontal="left" vertical="center" wrapText="1"/>
    </xf>
    <xf numFmtId="0" fontId="15" fillId="34" borderId="85" xfId="2" applyFont="1" applyFill="1" applyBorder="1" applyAlignment="1">
      <alignment horizontal="left" vertical="center" wrapText="1"/>
    </xf>
    <xf numFmtId="165" fontId="15" fillId="34" borderId="85" xfId="1" applyFont="1" applyFill="1" applyBorder="1" applyAlignment="1" applyProtection="1">
      <alignment horizontal="right" vertical="center"/>
    </xf>
    <xf numFmtId="0" fontId="43" fillId="34" borderId="85" xfId="2" applyFont="1" applyFill="1" applyBorder="1" applyAlignment="1">
      <alignment horizontal="right" vertical="center" wrapText="1"/>
    </xf>
    <xf numFmtId="0" fontId="44" fillId="34" borderId="85" xfId="2" applyFont="1" applyFill="1" applyBorder="1" applyAlignment="1">
      <alignment horizontal="left" vertical="center" wrapText="1"/>
    </xf>
    <xf numFmtId="165" fontId="17" fillId="35" borderId="85" xfId="1" applyFont="1" applyFill="1" applyBorder="1" applyAlignment="1" applyProtection="1">
      <alignment horizontal="center" vertical="center"/>
    </xf>
    <xf numFmtId="4" fontId="23" fillId="35" borderId="86" xfId="2" applyNumberFormat="1" applyFont="1" applyFill="1" applyBorder="1" applyAlignment="1">
      <alignment horizontal="left" vertical="center"/>
    </xf>
    <xf numFmtId="165" fontId="15" fillId="33" borderId="87" xfId="1" applyFont="1" applyFill="1" applyBorder="1" applyAlignment="1" applyProtection="1">
      <alignment horizontal="right" vertical="center"/>
    </xf>
    <xf numFmtId="165" fontId="15" fillId="33" borderId="89" xfId="1" applyFont="1" applyFill="1" applyBorder="1" applyAlignment="1" applyProtection="1">
      <alignment horizontal="right" vertical="center"/>
    </xf>
    <xf numFmtId="165" fontId="15" fillId="33" borderId="83" xfId="1" applyFont="1" applyFill="1" applyBorder="1" applyAlignment="1" applyProtection="1">
      <alignment horizontal="right" vertical="center"/>
    </xf>
    <xf numFmtId="165" fontId="45" fillId="34" borderId="85" xfId="1" applyFont="1" applyFill="1" applyBorder="1" applyAlignment="1" applyProtection="1">
      <alignment horizontal="right" vertical="center"/>
    </xf>
    <xf numFmtId="0" fontId="15" fillId="32" borderId="90" xfId="2" applyFont="1" applyFill="1" applyBorder="1" applyAlignment="1">
      <alignment horizontal="left" vertical="center" wrapText="1"/>
    </xf>
    <xf numFmtId="0" fontId="15" fillId="32" borderId="89" xfId="2" applyFont="1" applyFill="1" applyBorder="1" applyAlignment="1">
      <alignment horizontal="left" vertical="center" wrapText="1"/>
    </xf>
    <xf numFmtId="165" fontId="15" fillId="32" borderId="89" xfId="1" applyFont="1" applyFill="1" applyBorder="1" applyAlignment="1" applyProtection="1">
      <alignment horizontal="right" vertical="center"/>
    </xf>
    <xf numFmtId="165" fontId="15" fillId="32" borderId="89" xfId="1" applyFont="1" applyFill="1" applyBorder="1" applyAlignment="1" applyProtection="1">
      <alignment horizontal="center" vertical="center"/>
    </xf>
    <xf numFmtId="0" fontId="20" fillId="32" borderId="91" xfId="2" applyFont="1" applyFill="1" applyBorder="1" applyAlignment="1">
      <alignment horizontal="left" vertical="center" wrapText="1"/>
    </xf>
    <xf numFmtId="165" fontId="15" fillId="32" borderId="89" xfId="1" applyFont="1" applyFill="1" applyBorder="1" applyAlignment="1" applyProtection="1">
      <alignment horizontal="center" vertical="center" wrapText="1"/>
    </xf>
    <xf numFmtId="165" fontId="15" fillId="32" borderId="91" xfId="1" applyFont="1" applyFill="1" applyBorder="1" applyAlignment="1" applyProtection="1">
      <alignment horizontal="center" vertical="center" wrapText="1"/>
    </xf>
    <xf numFmtId="165" fontId="15" fillId="32" borderId="81" xfId="1" applyFont="1" applyFill="1" applyBorder="1" applyAlignment="1" applyProtection="1">
      <alignment horizontal="center" vertical="center" wrapText="1"/>
    </xf>
    <xf numFmtId="4" fontId="48" fillId="32" borderId="81" xfId="2" applyNumberFormat="1" applyFont="1" applyFill="1" applyBorder="1" applyAlignment="1">
      <alignment horizontal="left" vertical="center"/>
    </xf>
    <xf numFmtId="4" fontId="48" fillId="32" borderId="92" xfId="2" applyNumberFormat="1" applyFont="1" applyFill="1" applyBorder="1" applyAlignment="1">
      <alignment horizontal="left" vertical="center"/>
    </xf>
    <xf numFmtId="0" fontId="15" fillId="32" borderId="82" xfId="2" applyFont="1" applyFill="1" applyBorder="1" applyAlignment="1">
      <alignment horizontal="left" vertical="center" wrapText="1"/>
    </xf>
    <xf numFmtId="0" fontId="15" fillId="32" borderId="79" xfId="2" applyFont="1" applyFill="1" applyBorder="1" applyAlignment="1">
      <alignment horizontal="left" vertical="center" wrapText="1"/>
    </xf>
    <xf numFmtId="165" fontId="15" fillId="32" borderId="79" xfId="1" applyFont="1" applyFill="1" applyBorder="1" applyAlignment="1" applyProtection="1">
      <alignment horizontal="right" vertical="center"/>
    </xf>
    <xf numFmtId="165" fontId="15" fillId="32" borderId="79" xfId="1" applyFont="1" applyFill="1" applyBorder="1" applyAlignment="1" applyProtection="1">
      <alignment horizontal="center" vertical="center"/>
    </xf>
    <xf numFmtId="0" fontId="20" fillId="32" borderId="87" xfId="2" applyFont="1" applyFill="1" applyBorder="1" applyAlignment="1">
      <alignment horizontal="left" vertical="center" wrapText="1"/>
    </xf>
    <xf numFmtId="165" fontId="15" fillId="32" borderId="79" xfId="1" applyFont="1" applyFill="1" applyBorder="1" applyAlignment="1" applyProtection="1">
      <alignment horizontal="center" vertical="center" wrapText="1"/>
    </xf>
    <xf numFmtId="165" fontId="15" fillId="32" borderId="87" xfId="1" applyFont="1" applyFill="1" applyBorder="1" applyAlignment="1" applyProtection="1">
      <alignment horizontal="center" vertical="center" wrapText="1"/>
    </xf>
    <xf numFmtId="4" fontId="48" fillId="32" borderId="79" xfId="2" applyNumberFormat="1" applyFont="1" applyFill="1" applyBorder="1" applyAlignment="1">
      <alignment horizontal="left" vertical="center"/>
    </xf>
    <xf numFmtId="4" fontId="48" fillId="32" borderId="93" xfId="2" applyNumberFormat="1" applyFont="1" applyFill="1" applyBorder="1" applyAlignment="1">
      <alignment horizontal="left" vertical="center"/>
    </xf>
    <xf numFmtId="4" fontId="15" fillId="32" borderId="79" xfId="2" applyNumberFormat="1" applyFont="1" applyFill="1" applyBorder="1" applyAlignment="1">
      <alignment horizontal="left" vertical="center"/>
    </xf>
    <xf numFmtId="4" fontId="15" fillId="32" borderId="93" xfId="2" applyNumberFormat="1" applyFont="1" applyFill="1" applyBorder="1" applyAlignment="1">
      <alignment horizontal="left" vertical="center"/>
    </xf>
    <xf numFmtId="165" fontId="43" fillId="32" borderId="79" xfId="1" applyFont="1" applyFill="1" applyBorder="1" applyAlignment="1" applyProtection="1">
      <alignment horizontal="right" vertical="center"/>
    </xf>
    <xf numFmtId="165" fontId="47" fillId="32" borderId="79" xfId="1" applyFont="1" applyFill="1" applyBorder="1" applyAlignment="1" applyProtection="1">
      <alignment horizontal="center" vertical="center" wrapText="1"/>
    </xf>
    <xf numFmtId="165" fontId="47" fillId="32" borderId="87" xfId="1" applyFont="1" applyFill="1" applyBorder="1" applyAlignment="1" applyProtection="1">
      <alignment horizontal="center" vertical="center" wrapText="1"/>
    </xf>
    <xf numFmtId="4" fontId="20" fillId="32" borderId="79" xfId="2" applyNumberFormat="1" applyFont="1" applyFill="1" applyBorder="1" applyAlignment="1">
      <alignment horizontal="left" vertical="center"/>
    </xf>
    <xf numFmtId="4" fontId="49" fillId="32" borderId="79" xfId="2" applyNumberFormat="1" applyFont="1" applyFill="1" applyBorder="1" applyAlignment="1">
      <alignment horizontal="left" vertical="center"/>
    </xf>
    <xf numFmtId="4" fontId="49" fillId="32" borderId="93" xfId="2" applyNumberFormat="1" applyFont="1" applyFill="1" applyBorder="1" applyAlignment="1">
      <alignment horizontal="left" vertical="center"/>
    </xf>
    <xf numFmtId="165" fontId="43" fillId="32" borderId="79" xfId="1" applyFont="1" applyFill="1" applyBorder="1" applyAlignment="1" applyProtection="1">
      <alignment horizontal="center" vertical="center"/>
    </xf>
    <xf numFmtId="4" fontId="47" fillId="32" borderId="79" xfId="2" applyNumberFormat="1" applyFont="1" applyFill="1" applyBorder="1" applyAlignment="1">
      <alignment horizontal="left" vertical="center"/>
    </xf>
    <xf numFmtId="4" fontId="47" fillId="32" borderId="93" xfId="2" applyNumberFormat="1" applyFont="1" applyFill="1" applyBorder="1" applyAlignment="1">
      <alignment horizontal="left" vertical="center"/>
    </xf>
    <xf numFmtId="165" fontId="15" fillId="32" borderId="79" xfId="1" applyFont="1" applyFill="1" applyBorder="1" applyAlignment="1" applyProtection="1">
      <alignment horizontal="left" vertical="center" wrapText="1"/>
    </xf>
    <xf numFmtId="4" fontId="50" fillId="32" borderId="79" xfId="2" applyNumberFormat="1" applyFont="1" applyFill="1" applyBorder="1" applyAlignment="1">
      <alignment horizontal="right" vertical="center"/>
    </xf>
    <xf numFmtId="4" fontId="20" fillId="32" borderId="93" xfId="2" applyNumberFormat="1" applyFont="1" applyFill="1" applyBorder="1" applyAlignment="1">
      <alignment horizontal="right" vertical="center"/>
    </xf>
    <xf numFmtId="165" fontId="15" fillId="32" borderId="79" xfId="1" applyFont="1" applyFill="1" applyBorder="1" applyAlignment="1" applyProtection="1">
      <alignment horizontal="right"/>
    </xf>
    <xf numFmtId="4" fontId="50" fillId="32" borderId="79" xfId="2" applyNumberFormat="1" applyFont="1" applyFill="1" applyBorder="1" applyAlignment="1">
      <alignment horizontal="left" vertical="center"/>
    </xf>
    <xf numFmtId="4" fontId="50" fillId="32" borderId="93" xfId="2" applyNumberFormat="1" applyFont="1" applyFill="1" applyBorder="1" applyAlignment="1">
      <alignment horizontal="left" vertical="center"/>
    </xf>
    <xf numFmtId="165" fontId="43" fillId="32" borderId="79" xfId="1" applyFont="1" applyFill="1" applyBorder="1" applyAlignment="1" applyProtection="1"/>
    <xf numFmtId="165" fontId="43" fillId="32" borderId="79" xfId="1" applyFont="1" applyFill="1" applyBorder="1" applyAlignment="1" applyProtection="1">
      <alignment horizontal="center" vertical="center" wrapText="1"/>
    </xf>
    <xf numFmtId="165" fontId="43" fillId="32" borderId="87" xfId="1" applyFont="1" applyFill="1" applyBorder="1" applyAlignment="1" applyProtection="1">
      <alignment horizontal="center" vertical="center" wrapText="1"/>
    </xf>
    <xf numFmtId="165" fontId="15" fillId="32" borderId="79" xfId="1" applyFont="1" applyFill="1" applyBorder="1" applyAlignment="1" applyProtection="1">
      <alignment horizontal="left" vertical="center"/>
    </xf>
    <xf numFmtId="165" fontId="15" fillId="32" borderId="78" xfId="1" applyFont="1" applyFill="1" applyBorder="1" applyAlignment="1" applyProtection="1">
      <alignment horizontal="center" vertical="center" wrapText="1"/>
    </xf>
    <xf numFmtId="165" fontId="15" fillId="32" borderId="80" xfId="1" applyFont="1" applyFill="1" applyBorder="1" applyAlignment="1" applyProtection="1">
      <alignment horizontal="center" vertical="center" wrapText="1"/>
    </xf>
    <xf numFmtId="0" fontId="15" fillId="32" borderId="79" xfId="2" applyFont="1" applyFill="1" applyBorder="1" applyAlignment="1">
      <alignment horizontal="right" vertical="center" wrapText="1"/>
    </xf>
    <xf numFmtId="0" fontId="46" fillId="32" borderId="79" xfId="2" applyFont="1" applyFill="1" applyBorder="1" applyAlignment="1">
      <alignment horizontal="left" vertical="center" wrapText="1"/>
    </xf>
    <xf numFmtId="169" fontId="46" fillId="32" borderId="79" xfId="2" applyNumberFormat="1" applyFont="1" applyFill="1" applyBorder="1" applyAlignment="1">
      <alignment horizontal="left" vertical="center" wrapText="1"/>
    </xf>
    <xf numFmtId="0" fontId="45" fillId="32" borderId="79" xfId="2" applyFont="1" applyFill="1" applyBorder="1" applyAlignment="1">
      <alignment horizontal="left" vertical="center" wrapText="1"/>
    </xf>
    <xf numFmtId="165" fontId="45" fillId="36" borderId="79" xfId="1" applyFont="1" applyFill="1" applyBorder="1" applyAlignment="1" applyProtection="1">
      <alignment horizontal="left" vertical="center" wrapText="1"/>
    </xf>
    <xf numFmtId="0" fontId="15" fillId="13" borderId="2" xfId="2" applyFont="1" applyFill="1" applyBorder="1" applyAlignment="1">
      <alignment horizontal="right" vertical="center" wrapText="1" shrinkToFit="1" readingOrder="1"/>
    </xf>
    <xf numFmtId="0" fontId="45" fillId="0" borderId="25" xfId="2" applyFont="1" applyFill="1" applyBorder="1" applyAlignment="1">
      <alignment horizontal="left" vertical="center" wrapText="1"/>
    </xf>
    <xf numFmtId="165" fontId="45" fillId="0" borderId="26" xfId="1" applyFont="1" applyFill="1" applyBorder="1" applyAlignment="1" applyProtection="1">
      <alignment horizontal="left" vertical="center"/>
    </xf>
    <xf numFmtId="165" fontId="45" fillId="0" borderId="26" xfId="1" applyFont="1" applyFill="1" applyBorder="1" applyAlignment="1" applyProtection="1">
      <alignment horizontal="left" vertical="center" wrapText="1"/>
    </xf>
    <xf numFmtId="165" fontId="45" fillId="0" borderId="27" xfId="1" applyFont="1" applyFill="1" applyBorder="1" applyAlignment="1" applyProtection="1">
      <alignment horizontal="right" vertical="center"/>
    </xf>
    <xf numFmtId="0" fontId="45" fillId="0" borderId="46" xfId="2" applyFont="1" applyFill="1" applyBorder="1" applyAlignment="1">
      <alignment horizontal="left" vertical="center" wrapText="1"/>
    </xf>
    <xf numFmtId="165" fontId="45" fillId="0" borderId="26" xfId="1" applyFont="1" applyFill="1" applyBorder="1" applyAlignment="1" applyProtection="1">
      <alignment horizontal="right" vertical="center"/>
    </xf>
    <xf numFmtId="165" fontId="45" fillId="0" borderId="26" xfId="1" applyFont="1" applyFill="1" applyBorder="1" applyAlignment="1" applyProtection="1">
      <alignment horizontal="center" vertical="center" wrapText="1"/>
    </xf>
    <xf numFmtId="165" fontId="45" fillId="0" borderId="26" xfId="1" applyFont="1" applyFill="1" applyBorder="1" applyAlignment="1" applyProtection="1">
      <alignment horizontal="center" vertical="center"/>
    </xf>
    <xf numFmtId="0" fontId="45" fillId="20" borderId="45" xfId="2" applyFont="1" applyFill="1" applyBorder="1" applyAlignment="1">
      <alignment horizontal="left" vertical="center" wrapText="1"/>
    </xf>
    <xf numFmtId="0" fontId="45" fillId="20" borderId="21" xfId="2" applyFont="1" applyFill="1" applyBorder="1" applyAlignment="1">
      <alignment horizontal="left" vertical="center" wrapText="1"/>
    </xf>
    <xf numFmtId="0" fontId="45" fillId="20" borderId="48" xfId="2" applyFont="1" applyFill="1" applyBorder="1" applyAlignment="1">
      <alignment horizontal="left" vertical="center" wrapText="1"/>
    </xf>
    <xf numFmtId="165" fontId="45" fillId="20" borderId="21" xfId="1" applyFont="1" applyFill="1" applyBorder="1" applyAlignment="1" applyProtection="1">
      <alignment horizontal="center" vertical="center"/>
    </xf>
    <xf numFmtId="0" fontId="45" fillId="20" borderId="50" xfId="2" applyFont="1" applyFill="1" applyBorder="1" applyAlignment="1">
      <alignment horizontal="left" vertical="center" wrapText="1"/>
    </xf>
    <xf numFmtId="0" fontId="45" fillId="20" borderId="32" xfId="2" applyFont="1" applyFill="1" applyBorder="1" applyAlignment="1">
      <alignment horizontal="left" vertical="center" wrapText="1"/>
    </xf>
    <xf numFmtId="165" fontId="45" fillId="20" borderId="32" xfId="1" applyFont="1" applyFill="1" applyBorder="1" applyAlignment="1" applyProtection="1">
      <alignment horizontal="center" vertical="center"/>
    </xf>
    <xf numFmtId="0" fontId="45" fillId="20" borderId="52" xfId="2" applyFont="1" applyFill="1" applyBorder="1" applyAlignment="1">
      <alignment horizontal="left" vertical="center" wrapText="1"/>
    </xf>
    <xf numFmtId="165" fontId="15" fillId="18" borderId="5" xfId="1" applyFont="1" applyFill="1" applyBorder="1" applyAlignment="1" applyProtection="1">
      <alignment horizontal="left" vertical="center" wrapText="1"/>
    </xf>
    <xf numFmtId="165" fontId="45" fillId="23" borderId="1" xfId="1" applyFont="1" applyFill="1" applyBorder="1" applyAlignment="1" applyProtection="1">
      <alignment horizontal="center" vertical="center"/>
    </xf>
    <xf numFmtId="165" fontId="45" fillId="23" borderId="2" xfId="1" applyFont="1" applyFill="1" applyBorder="1" applyAlignment="1" applyProtection="1">
      <alignment horizontal="center" vertical="center"/>
    </xf>
    <xf numFmtId="165" fontId="25" fillId="16" borderId="13" xfId="1" applyFont="1" applyFill="1" applyBorder="1" applyAlignment="1" applyProtection="1">
      <alignment horizontal="center" vertical="center"/>
    </xf>
    <xf numFmtId="0" fontId="20" fillId="32" borderId="81" xfId="2" applyFont="1" applyFill="1" applyBorder="1" applyAlignment="1">
      <alignment horizontal="left" vertical="center" wrapText="1"/>
    </xf>
    <xf numFmtId="0" fontId="20" fillId="32" borderId="79" xfId="2" applyFont="1" applyFill="1" applyBorder="1" applyAlignment="1">
      <alignment horizontal="left" vertical="center" wrapText="1"/>
    </xf>
    <xf numFmtId="165" fontId="15" fillId="8" borderId="21" xfId="1" applyFont="1" applyFill="1" applyBorder="1" applyAlignment="1" applyProtection="1">
      <alignment vertical="center"/>
    </xf>
    <xf numFmtId="0" fontId="15" fillId="33" borderId="78" xfId="2" applyFont="1" applyFill="1" applyBorder="1" applyAlignment="1">
      <alignment horizontal="right" vertical="center" wrapText="1"/>
    </xf>
    <xf numFmtId="165" fontId="15" fillId="33" borderId="88" xfId="1" applyFont="1" applyFill="1" applyBorder="1" applyAlignment="1" applyProtection="1">
      <alignment horizontal="right" vertical="center"/>
    </xf>
    <xf numFmtId="165" fontId="15" fillId="20" borderId="21" xfId="1" applyFont="1" applyFill="1" applyBorder="1" applyAlignment="1" applyProtection="1">
      <alignment horizontal="right" vertical="center"/>
    </xf>
    <xf numFmtId="0" fontId="20" fillId="33" borderId="79" xfId="2" applyFont="1" applyFill="1" applyBorder="1" applyAlignment="1">
      <alignment horizontal="right" vertical="center" wrapText="1"/>
    </xf>
    <xf numFmtId="0" fontId="20" fillId="33" borderId="87" xfId="2" applyFont="1" applyFill="1" applyBorder="1" applyAlignment="1">
      <alignment horizontal="left" vertical="center" wrapText="1"/>
    </xf>
    <xf numFmtId="0" fontId="20" fillId="33" borderId="78" xfId="2" applyFont="1" applyFill="1" applyBorder="1" applyAlignment="1">
      <alignment horizontal="left" vertical="center" wrapText="1"/>
    </xf>
    <xf numFmtId="165" fontId="17" fillId="15" borderId="0" xfId="1" applyFont="1" applyFill="1" applyBorder="1" applyAlignment="1" applyProtection="1">
      <alignment horizontal="center" vertical="center"/>
    </xf>
    <xf numFmtId="4" fontId="23" fillId="15" borderId="94" xfId="2" applyNumberFormat="1" applyFont="1" applyFill="1" applyBorder="1" applyAlignment="1">
      <alignment horizontal="left" vertical="center"/>
    </xf>
    <xf numFmtId="43" fontId="15" fillId="34" borderId="85" xfId="1" applyNumberFormat="1" applyFont="1" applyFill="1" applyBorder="1" applyAlignment="1" applyProtection="1">
      <alignment horizontal="right" vertical="center"/>
    </xf>
    <xf numFmtId="165" fontId="21" fillId="7" borderId="2" xfId="1" applyFont="1" applyFill="1" applyBorder="1" applyAlignment="1" applyProtection="1">
      <alignment horizontal="left" vertical="center" wrapText="1"/>
    </xf>
    <xf numFmtId="4" fontId="5" fillId="0" borderId="83" xfId="1" applyNumberFormat="1" applyFont="1" applyBorder="1" applyAlignment="1" applyProtection="1">
      <alignment horizontal="right" vertical="center"/>
    </xf>
    <xf numFmtId="4" fontId="5" fillId="0" borderId="84" xfId="1" applyNumberFormat="1" applyFont="1" applyBorder="1" applyAlignment="1" applyProtection="1">
      <alignment horizontal="right" vertical="center"/>
    </xf>
    <xf numFmtId="0" fontId="37" fillId="0" borderId="83" xfId="0" applyFont="1" applyFill="1" applyBorder="1" applyAlignment="1">
      <alignment vertical="center" wrapText="1"/>
    </xf>
    <xf numFmtId="0" fontId="38" fillId="0" borderId="83" xfId="0" applyFont="1" applyFill="1" applyBorder="1" applyAlignment="1">
      <alignment vertical="center" wrapText="1"/>
    </xf>
    <xf numFmtId="0" fontId="51" fillId="0" borderId="0" xfId="0" applyFont="1"/>
    <xf numFmtId="0" fontId="37" fillId="0" borderId="83" xfId="0" applyFont="1" applyFill="1" applyBorder="1" applyAlignment="1">
      <alignment horizontal="center" vertical="center" wrapText="1"/>
    </xf>
    <xf numFmtId="0" fontId="36" fillId="0" borderId="83" xfId="0" applyFont="1" applyFill="1" applyBorder="1" applyAlignment="1">
      <alignment wrapText="1"/>
    </xf>
    <xf numFmtId="0" fontId="0" fillId="0" borderId="83" xfId="0" applyBorder="1"/>
    <xf numFmtId="4" fontId="6" fillId="0" borderId="0" xfId="0" applyNumberFormat="1" applyFont="1" applyBorder="1" applyAlignment="1">
      <alignment vertical="center"/>
    </xf>
    <xf numFmtId="0" fontId="6" fillId="0" borderId="0" xfId="0" applyFont="1" applyBorder="1" applyAlignment="1">
      <alignment vertical="center"/>
    </xf>
    <xf numFmtId="0" fontId="0" fillId="0" borderId="0" xfId="0" applyBorder="1" applyAlignment="1">
      <alignment vertical="center"/>
    </xf>
    <xf numFmtId="4" fontId="13" fillId="0" borderId="14" xfId="1" applyNumberFormat="1" applyFont="1" applyFill="1" applyBorder="1" applyAlignment="1" applyProtection="1">
      <alignment horizontal="right" vertical="center"/>
    </xf>
    <xf numFmtId="0" fontId="10" fillId="0" borderId="0" xfId="0" applyFont="1" applyAlignment="1">
      <alignment wrapText="1"/>
    </xf>
    <xf numFmtId="172" fontId="34" fillId="0" borderId="83" xfId="0" applyNumberFormat="1" applyFont="1" applyBorder="1" applyAlignment="1">
      <alignment horizontal="center" vertical="center" wrapText="1"/>
    </xf>
    <xf numFmtId="0" fontId="0" fillId="0" borderId="0" xfId="0" applyFill="1"/>
    <xf numFmtId="0" fontId="37" fillId="0" borderId="83" xfId="0" applyFont="1" applyFill="1" applyBorder="1" applyAlignment="1">
      <alignment horizontal="left" vertical="center" wrapText="1"/>
    </xf>
    <xf numFmtId="0" fontId="37" fillId="0" borderId="83" xfId="0" applyFont="1" applyFill="1" applyBorder="1" applyAlignment="1">
      <alignment horizontal="center" vertical="center"/>
    </xf>
    <xf numFmtId="0" fontId="36" fillId="0" borderId="83" xfId="0" applyFont="1" applyBorder="1" applyAlignment="1">
      <alignment wrapText="1"/>
    </xf>
    <xf numFmtId="0" fontId="33" fillId="37" borderId="84" xfId="0" applyFont="1" applyFill="1" applyBorder="1" applyAlignment="1">
      <alignment vertical="center" wrapText="1"/>
    </xf>
    <xf numFmtId="4" fontId="0" fillId="0" borderId="84" xfId="0" applyNumberFormat="1" applyBorder="1" applyAlignment="1">
      <alignment horizontal="right" vertical="center"/>
    </xf>
    <xf numFmtId="4" fontId="33" fillId="30" borderId="84" xfId="0" applyNumberFormat="1" applyFont="1" applyFill="1" applyBorder="1" applyAlignment="1">
      <alignment horizontal="right" vertical="center"/>
    </xf>
    <xf numFmtId="165" fontId="32" fillId="37" borderId="83" xfId="1" applyFill="1" applyBorder="1"/>
    <xf numFmtId="0" fontId="42" fillId="37" borderId="83" xfId="0" applyFont="1" applyFill="1" applyBorder="1" applyAlignment="1">
      <alignment vertical="center"/>
    </xf>
    <xf numFmtId="0" fontId="14" fillId="0" borderId="0" xfId="0" applyFont="1"/>
    <xf numFmtId="0" fontId="54" fillId="0" borderId="0" xfId="0" applyFont="1"/>
    <xf numFmtId="4" fontId="54" fillId="0" borderId="0" xfId="0" applyNumberFormat="1" applyFont="1"/>
    <xf numFmtId="0" fontId="53" fillId="39" borderId="2" xfId="0" applyFont="1" applyFill="1" applyBorder="1" applyAlignment="1">
      <alignment vertical="center"/>
    </xf>
    <xf numFmtId="4" fontId="53" fillId="40" borderId="2" xfId="0" applyNumberFormat="1" applyFont="1" applyFill="1" applyBorder="1" applyAlignment="1">
      <alignment horizontal="right" vertical="center"/>
    </xf>
    <xf numFmtId="4" fontId="53" fillId="40" borderId="1" xfId="0" applyNumberFormat="1" applyFont="1" applyFill="1" applyBorder="1" applyAlignment="1">
      <alignment horizontal="right" vertical="center"/>
    </xf>
    <xf numFmtId="4" fontId="42" fillId="38" borderId="2" xfId="0" applyNumberFormat="1" applyFont="1" applyFill="1" applyBorder="1" applyAlignment="1">
      <alignment horizontal="right" vertical="center"/>
    </xf>
    <xf numFmtId="4" fontId="13" fillId="0" borderId="2" xfId="1" applyNumberFormat="1" applyFont="1" applyFill="1" applyBorder="1" applyAlignment="1" applyProtection="1">
      <alignment horizontal="right" vertical="center"/>
    </xf>
    <xf numFmtId="4" fontId="13" fillId="0" borderId="2" xfId="0" applyNumberFormat="1" applyFont="1" applyFill="1" applyBorder="1" applyAlignment="1">
      <alignment horizontal="right" vertical="center"/>
    </xf>
    <xf numFmtId="4" fontId="13" fillId="0" borderId="1" xfId="1" applyNumberFormat="1" applyFont="1" applyFill="1" applyBorder="1" applyAlignment="1" applyProtection="1">
      <alignment horizontal="right" vertical="center"/>
    </xf>
    <xf numFmtId="4" fontId="5" fillId="0" borderId="2"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165" fontId="0" fillId="0" borderId="0" xfId="0" applyNumberFormat="1" applyFill="1"/>
    <xf numFmtId="0" fontId="52" fillId="0" borderId="1" xfId="0" applyFont="1" applyFill="1" applyBorder="1" applyAlignment="1">
      <alignment horizontal="center" vertical="center"/>
    </xf>
    <xf numFmtId="0" fontId="55" fillId="0" borderId="2" xfId="5" applyFont="1" applyFill="1" applyBorder="1" applyAlignment="1">
      <alignment horizontal="center" vertical="center" wrapText="1"/>
    </xf>
    <xf numFmtId="0" fontId="55" fillId="0" borderId="2" xfId="5" applyFont="1" applyBorder="1" applyAlignment="1">
      <alignment horizontal="center" vertical="center" wrapText="1"/>
    </xf>
    <xf numFmtId="0" fontId="55" fillId="0" borderId="83" xfId="5" applyFont="1" applyBorder="1" applyAlignment="1">
      <alignment horizontal="center" vertical="center" wrapText="1"/>
    </xf>
    <xf numFmtId="4" fontId="39" fillId="0" borderId="2" xfId="0" applyNumberFormat="1" applyFont="1" applyFill="1" applyBorder="1" applyAlignment="1">
      <alignment horizontal="right" vertical="center"/>
    </xf>
    <xf numFmtId="0" fontId="56" fillId="0" borderId="0" xfId="0" applyFont="1" applyFill="1" applyAlignment="1">
      <alignment wrapText="1"/>
    </xf>
    <xf numFmtId="0" fontId="56" fillId="0" borderId="0" xfId="0" applyFont="1" applyFill="1"/>
    <xf numFmtId="0" fontId="38" fillId="0" borderId="0" xfId="0" applyFont="1" applyAlignment="1">
      <alignment wrapText="1"/>
    </xf>
    <xf numFmtId="0" fontId="38" fillId="0" borderId="0" xfId="0" applyFont="1"/>
    <xf numFmtId="0" fontId="59" fillId="0" borderId="83" xfId="0" applyFont="1" applyBorder="1" applyAlignment="1">
      <alignment wrapText="1"/>
    </xf>
    <xf numFmtId="0" fontId="36" fillId="0" borderId="83" xfId="0" applyFont="1" applyBorder="1" applyAlignment="1">
      <alignment horizontal="left" wrapText="1"/>
    </xf>
    <xf numFmtId="165" fontId="36" fillId="0" borderId="83" xfId="1" applyFont="1" applyFill="1" applyBorder="1" applyAlignment="1">
      <alignment wrapText="1"/>
    </xf>
    <xf numFmtId="165" fontId="36" fillId="0" borderId="83" xfId="1" applyFont="1" applyBorder="1" applyAlignment="1">
      <alignment wrapText="1"/>
    </xf>
    <xf numFmtId="3" fontId="36" fillId="0" borderId="83" xfId="0" applyNumberFormat="1" applyFont="1" applyBorder="1" applyAlignment="1">
      <alignment horizontal="left" wrapText="1"/>
    </xf>
    <xf numFmtId="43" fontId="59" fillId="39" borderId="83" xfId="0" applyNumberFormat="1" applyFont="1" applyFill="1" applyBorder="1" applyAlignment="1">
      <alignment wrapText="1"/>
    </xf>
    <xf numFmtId="0" fontId="57" fillId="41" borderId="0" xfId="0" applyFont="1" applyFill="1"/>
    <xf numFmtId="0" fontId="31" fillId="41" borderId="0" xfId="0" applyFont="1" applyFill="1"/>
    <xf numFmtId="0" fontId="3" fillId="41" borderId="0" xfId="0" applyFont="1" applyFill="1" applyAlignment="1">
      <alignment wrapText="1"/>
    </xf>
    <xf numFmtId="0" fontId="0" fillId="41" borderId="0" xfId="0" applyFill="1"/>
    <xf numFmtId="0" fontId="57" fillId="41" borderId="83" xfId="0" applyFont="1" applyFill="1" applyBorder="1" applyAlignment="1">
      <alignment horizontal="left" vertical="center"/>
    </xf>
    <xf numFmtId="0" fontId="58" fillId="41" borderId="83" xfId="0" applyFont="1" applyFill="1" applyBorder="1" applyAlignment="1">
      <alignment horizontal="center" vertical="center"/>
    </xf>
    <xf numFmtId="0" fontId="56" fillId="39" borderId="83" xfId="0" applyFont="1" applyFill="1" applyBorder="1" applyAlignment="1">
      <alignment horizontal="center" vertical="center"/>
    </xf>
    <xf numFmtId="0" fontId="35" fillId="0" borderId="0" xfId="0" applyFont="1" applyAlignment="1">
      <alignment horizontal="left" vertical="center"/>
    </xf>
    <xf numFmtId="0" fontId="60" fillId="39" borderId="83" xfId="0" applyFont="1" applyFill="1" applyBorder="1" applyAlignment="1">
      <alignment horizontal="center" vertical="center"/>
    </xf>
    <xf numFmtId="0" fontId="60" fillId="0" borderId="83" xfId="0" applyFont="1" applyBorder="1" applyAlignment="1">
      <alignment horizontal="center" vertical="center" wrapText="1"/>
    </xf>
    <xf numFmtId="0" fontId="38" fillId="0" borderId="83" xfId="0" applyFont="1" applyFill="1" applyBorder="1" applyAlignment="1">
      <alignment horizontal="left" vertical="center" wrapText="1"/>
    </xf>
    <xf numFmtId="0" fontId="38" fillId="0" borderId="83" xfId="0" applyFont="1" applyFill="1" applyBorder="1" applyAlignment="1">
      <alignment horizontal="center" vertical="center" wrapText="1"/>
    </xf>
    <xf numFmtId="165" fontId="38" fillId="0" borderId="83" xfId="1" applyNumberFormat="1" applyFont="1" applyFill="1" applyBorder="1" applyAlignment="1" applyProtection="1">
      <alignment vertical="center"/>
    </xf>
    <xf numFmtId="0" fontId="38" fillId="0" borderId="84" xfId="0" applyFont="1" applyFill="1" applyBorder="1" applyAlignment="1">
      <alignment vertical="center" wrapText="1"/>
    </xf>
    <xf numFmtId="165" fontId="38" fillId="0" borderId="83" xfId="1" applyNumberFormat="1" applyFont="1" applyFill="1" applyBorder="1" applyAlignment="1" applyProtection="1">
      <alignment horizontal="center" vertical="center" wrapText="1"/>
    </xf>
    <xf numFmtId="0" fontId="37" fillId="0" borderId="83" xfId="0" applyFont="1" applyFill="1" applyBorder="1" applyAlignment="1">
      <alignment wrapText="1"/>
    </xf>
    <xf numFmtId="0" fontId="38" fillId="0" borderId="83" xfId="0" applyFont="1" applyFill="1" applyBorder="1" applyAlignment="1">
      <alignment wrapText="1"/>
    </xf>
    <xf numFmtId="0" fontId="38" fillId="0" borderId="83" xfId="0" applyFont="1" applyBorder="1" applyAlignment="1">
      <alignment horizontal="left" vertical="center" wrapText="1"/>
    </xf>
    <xf numFmtId="0" fontId="38" fillId="0" borderId="83" xfId="0" applyFont="1" applyBorder="1" applyAlignment="1">
      <alignment vertical="center" wrapText="1"/>
    </xf>
    <xf numFmtId="0" fontId="38" fillId="0" borderId="83" xfId="0" applyFont="1" applyBorder="1" applyAlignment="1">
      <alignment horizontal="center" vertical="center" wrapText="1"/>
    </xf>
    <xf numFmtId="165" fontId="38" fillId="0" borderId="83" xfId="1" applyNumberFormat="1" applyFont="1" applyBorder="1" applyAlignment="1" applyProtection="1">
      <alignment vertical="center"/>
    </xf>
    <xf numFmtId="0" fontId="38" fillId="0" borderId="84" xfId="0" applyFont="1" applyBorder="1" applyAlignment="1">
      <alignment vertical="center" wrapText="1"/>
    </xf>
    <xf numFmtId="165" fontId="38" fillId="0" borderId="83" xfId="1" applyNumberFormat="1" applyFont="1" applyBorder="1" applyAlignment="1" applyProtection="1">
      <alignment horizontal="center" vertical="center" wrapText="1"/>
    </xf>
    <xf numFmtId="165" fontId="38" fillId="0" borderId="83" xfId="1" applyNumberFormat="1" applyFont="1" applyBorder="1" applyAlignment="1" applyProtection="1">
      <alignment horizontal="center" vertical="center"/>
    </xf>
    <xf numFmtId="0" fontId="61" fillId="0" borderId="83" xfId="0" applyFont="1" applyBorder="1" applyAlignment="1">
      <alignment vertical="center" wrapText="1"/>
    </xf>
    <xf numFmtId="0" fontId="38" fillId="0" borderId="83" xfId="0" applyFont="1" applyBorder="1" applyAlignment="1">
      <alignment wrapText="1"/>
    </xf>
    <xf numFmtId="0" fontId="38" fillId="0" borderId="83" xfId="1" applyNumberFormat="1" applyFont="1" applyBorder="1" applyAlignment="1" applyProtection="1">
      <alignment horizontal="center" vertical="center" wrapText="1"/>
    </xf>
    <xf numFmtId="165" fontId="38" fillId="0" borderId="0" xfId="1" applyNumberFormat="1" applyFont="1" applyBorder="1" applyAlignment="1" applyProtection="1"/>
    <xf numFmtId="165" fontId="38" fillId="0" borderId="83" xfId="1" applyNumberFormat="1" applyFont="1" applyBorder="1" applyAlignment="1" applyProtection="1"/>
    <xf numFmtId="0" fontId="60" fillId="0" borderId="0" xfId="0" applyFont="1" applyFill="1" applyAlignment="1">
      <alignment wrapText="1"/>
    </xf>
    <xf numFmtId="0" fontId="60" fillId="0" borderId="83" xfId="0" applyFont="1" applyFill="1" applyBorder="1" applyAlignment="1">
      <alignment horizontal="center" vertical="center" wrapText="1"/>
    </xf>
    <xf numFmtId="0" fontId="38" fillId="0" borderId="84" xfId="0" applyFont="1" applyFill="1" applyBorder="1" applyAlignment="1">
      <alignment horizontal="center" vertical="center" wrapText="1"/>
    </xf>
    <xf numFmtId="0" fontId="38" fillId="0" borderId="83" xfId="0" applyFont="1" applyFill="1" applyBorder="1" applyAlignment="1">
      <alignment horizontal="center" vertical="center"/>
    </xf>
    <xf numFmtId="0" fontId="60" fillId="0" borderId="7" xfId="0" applyFont="1" applyBorder="1" applyAlignment="1">
      <alignment horizontal="center" vertical="center" wrapText="1"/>
    </xf>
    <xf numFmtId="0" fontId="60" fillId="0" borderId="0" xfId="0" applyFont="1" applyBorder="1" applyAlignment="1">
      <alignment horizontal="center" vertical="center" wrapText="1"/>
    </xf>
    <xf numFmtId="165" fontId="38" fillId="0" borderId="83" xfId="1" applyNumberFormat="1" applyFont="1" applyFill="1" applyBorder="1" applyAlignment="1">
      <alignment horizontal="center" vertical="center"/>
    </xf>
    <xf numFmtId="0" fontId="60" fillId="0" borderId="85" xfId="0" applyFont="1" applyFill="1" applyBorder="1" applyAlignment="1">
      <alignment horizontal="center" vertical="center" wrapText="1"/>
    </xf>
    <xf numFmtId="0" fontId="60" fillId="0" borderId="6" xfId="0" applyFont="1" applyFill="1" applyBorder="1" applyAlignment="1">
      <alignment horizontal="center" vertical="center" wrapText="1"/>
    </xf>
    <xf numFmtId="165" fontId="38" fillId="0" borderId="83" xfId="1" applyNumberFormat="1" applyFont="1" applyFill="1" applyBorder="1" applyAlignment="1" applyProtection="1">
      <alignment horizontal="center" vertical="center"/>
    </xf>
    <xf numFmtId="165" fontId="61" fillId="0" borderId="83" xfId="1" applyNumberFormat="1" applyFont="1" applyFill="1" applyBorder="1" applyAlignment="1" applyProtection="1">
      <alignment horizontal="center" vertical="center"/>
    </xf>
    <xf numFmtId="3" fontId="38" fillId="0" borderId="83" xfId="0" applyNumberFormat="1" applyFont="1" applyFill="1" applyBorder="1" applyAlignment="1">
      <alignment horizontal="center" vertical="center"/>
    </xf>
    <xf numFmtId="3" fontId="38" fillId="0" borderId="83" xfId="0" applyNumberFormat="1" applyFont="1" applyFill="1" applyBorder="1" applyAlignment="1">
      <alignment horizontal="center" vertical="center" wrapText="1"/>
    </xf>
    <xf numFmtId="3" fontId="38" fillId="0" borderId="0" xfId="0" applyNumberFormat="1" applyFont="1" applyFill="1" applyAlignment="1">
      <alignment horizontal="center" vertical="center" wrapText="1"/>
    </xf>
    <xf numFmtId="0" fontId="61" fillId="0" borderId="83" xfId="0" applyFont="1" applyFill="1" applyBorder="1" applyAlignment="1">
      <alignment horizontal="center" vertical="center" wrapText="1"/>
    </xf>
    <xf numFmtId="3" fontId="38" fillId="0" borderId="0" xfId="0" applyNumberFormat="1" applyFont="1" applyFill="1" applyAlignment="1">
      <alignment horizontal="center" vertical="center"/>
    </xf>
    <xf numFmtId="0" fontId="38" fillId="0" borderId="84" xfId="0" applyFont="1" applyFill="1" applyBorder="1" applyAlignment="1">
      <alignment horizontal="center" vertical="center"/>
    </xf>
    <xf numFmtId="0" fontId="38" fillId="0" borderId="0" xfId="0" applyFont="1" applyAlignment="1">
      <alignment horizontal="center" vertical="center"/>
    </xf>
    <xf numFmtId="165" fontId="60" fillId="0" borderId="83" xfId="1" applyNumberFormat="1" applyFont="1" applyFill="1" applyBorder="1"/>
    <xf numFmtId="0" fontId="38" fillId="0" borderId="83" xfId="0" applyFont="1" applyBorder="1"/>
    <xf numFmtId="0" fontId="38" fillId="0" borderId="83" xfId="0" applyFont="1" applyFill="1" applyBorder="1"/>
    <xf numFmtId="165" fontId="38" fillId="0" borderId="83" xfId="1" applyNumberFormat="1" applyFont="1" applyFill="1" applyBorder="1" applyAlignment="1" applyProtection="1">
      <alignment horizontal="right"/>
    </xf>
    <xf numFmtId="0" fontId="38" fillId="0" borderId="83" xfId="0" applyFont="1" applyFill="1" applyBorder="1" applyAlignment="1">
      <alignment horizontal="center"/>
    </xf>
    <xf numFmtId="0" fontId="38" fillId="0" borderId="12" xfId="0" applyFont="1" applyBorder="1" applyAlignment="1">
      <alignment vertical="center" wrapText="1"/>
    </xf>
    <xf numFmtId="0" fontId="38" fillId="0" borderId="12" xfId="0" applyFont="1" applyFill="1" applyBorder="1"/>
    <xf numFmtId="0" fontId="60" fillId="0" borderId="83" xfId="0" applyFont="1" applyBorder="1" applyAlignment="1">
      <alignment vertical="center" wrapText="1"/>
    </xf>
    <xf numFmtId="165" fontId="38" fillId="0" borderId="83" xfId="1" applyNumberFormat="1" applyFont="1" applyBorder="1" applyAlignment="1" applyProtection="1">
      <alignment horizontal="justify" wrapText="1"/>
    </xf>
    <xf numFmtId="0" fontId="38" fillId="0" borderId="86" xfId="0" applyFont="1" applyFill="1" applyBorder="1" applyAlignment="1">
      <alignment horizontal="left" vertical="center" wrapText="1"/>
    </xf>
    <xf numFmtId="0" fontId="38" fillId="0" borderId="86" xfId="0" applyFont="1" applyBorder="1" applyAlignment="1">
      <alignment horizontal="left" vertical="center" wrapText="1"/>
    </xf>
    <xf numFmtId="0" fontId="38" fillId="0" borderId="83" xfId="0" applyFont="1" applyBorder="1" applyAlignment="1">
      <alignment horizontal="center"/>
    </xf>
    <xf numFmtId="0" fontId="38" fillId="0" borderId="83" xfId="0" applyFont="1" applyBorder="1" applyAlignment="1">
      <alignment horizontal="center" vertical="center"/>
    </xf>
    <xf numFmtId="4" fontId="38" fillId="0" borderId="83" xfId="0" applyNumberFormat="1" applyFont="1" applyBorder="1" applyAlignment="1">
      <alignment wrapText="1"/>
    </xf>
    <xf numFmtId="4" fontId="38" fillId="0" borderId="83" xfId="0" applyNumberFormat="1" applyFont="1" applyBorder="1" applyAlignment="1">
      <alignment horizontal="right" wrapText="1"/>
    </xf>
    <xf numFmtId="0" fontId="38" fillId="0" borderId="83" xfId="0" applyFont="1" applyBorder="1" applyAlignment="1">
      <alignment horizontal="center" wrapText="1"/>
    </xf>
    <xf numFmtId="164" fontId="38" fillId="0" borderId="83" xfId="1" applyNumberFormat="1" applyFont="1" applyFill="1" applyBorder="1" applyAlignment="1">
      <alignment vertical="center"/>
    </xf>
    <xf numFmtId="164" fontId="38" fillId="0" borderId="83" xfId="1" applyNumberFormat="1" applyFont="1" applyFill="1" applyBorder="1"/>
    <xf numFmtId="165" fontId="37" fillId="0" borderId="83" xfId="1" applyFont="1" applyFill="1" applyBorder="1" applyAlignment="1">
      <alignment wrapText="1"/>
    </xf>
    <xf numFmtId="0" fontId="37" fillId="0" borderId="83" xfId="0" applyFont="1" applyFill="1" applyBorder="1"/>
    <xf numFmtId="165" fontId="38" fillId="0" borderId="83" xfId="1" applyFont="1" applyFill="1" applyBorder="1"/>
    <xf numFmtId="165" fontId="38" fillId="0" borderId="83" xfId="1" applyFont="1" applyFill="1" applyBorder="1" applyAlignment="1">
      <alignment horizontal="center"/>
    </xf>
    <xf numFmtId="173" fontId="38" fillId="0" borderId="83" xfId="1" applyNumberFormat="1" applyFont="1" applyFill="1" applyBorder="1" applyAlignment="1">
      <alignment vertical="center"/>
    </xf>
    <xf numFmtId="165" fontId="38" fillId="0" borderId="0" xfId="1" applyFont="1"/>
    <xf numFmtId="0" fontId="38" fillId="0" borderId="0" xfId="0" applyFont="1" applyAlignment="1">
      <alignment horizontal="left" vertical="center"/>
    </xf>
    <xf numFmtId="0" fontId="38" fillId="0" borderId="0" xfId="0" applyFont="1" applyAlignment="1">
      <alignment horizontal="center"/>
    </xf>
    <xf numFmtId="165" fontId="38" fillId="0" borderId="83" xfId="1" applyFont="1" applyFill="1" applyBorder="1" applyAlignment="1">
      <alignment wrapText="1"/>
    </xf>
    <xf numFmtId="0" fontId="37" fillId="0" borderId="83" xfId="0" applyFont="1" applyFill="1" applyBorder="1" applyAlignment="1">
      <alignment horizontal="left" vertical="center"/>
    </xf>
    <xf numFmtId="0" fontId="38" fillId="0" borderId="83" xfId="0" applyFont="1" applyFill="1" applyBorder="1" applyAlignment="1">
      <alignment horizontal="left" vertical="center"/>
    </xf>
    <xf numFmtId="165" fontId="38" fillId="0" borderId="83" xfId="1" applyFont="1" applyFill="1" applyBorder="1" applyAlignment="1">
      <alignment horizontal="left" vertical="center"/>
    </xf>
    <xf numFmtId="0" fontId="38" fillId="0" borderId="0" xfId="0" applyFont="1" applyFill="1" applyAlignment="1">
      <alignment wrapText="1"/>
    </xf>
    <xf numFmtId="0" fontId="37" fillId="0" borderId="83" xfId="0" applyFont="1" applyFill="1" applyBorder="1" applyAlignment="1"/>
    <xf numFmtId="164" fontId="59" fillId="31" borderId="6" xfId="1" applyNumberFormat="1" applyFont="1" applyFill="1" applyBorder="1"/>
    <xf numFmtId="0" fontId="56" fillId="39" borderId="83" xfId="0" applyFont="1" applyFill="1" applyBorder="1" applyAlignment="1">
      <alignment horizontal="center" vertical="center" wrapText="1"/>
    </xf>
    <xf numFmtId="165" fontId="38" fillId="0" borderId="83" xfId="1" applyFont="1" applyBorder="1"/>
    <xf numFmtId="0" fontId="37" fillId="0" borderId="86" xfId="0" applyFont="1" applyFill="1" applyBorder="1" applyAlignment="1">
      <alignment horizontal="left" vertical="center" wrapText="1"/>
    </xf>
    <xf numFmtId="0" fontId="37" fillId="0" borderId="86" xfId="0" applyFont="1" applyFill="1" applyBorder="1" applyAlignment="1">
      <alignment wrapText="1"/>
    </xf>
    <xf numFmtId="0" fontId="37" fillId="0" borderId="86" xfId="0" applyFont="1" applyFill="1" applyBorder="1" applyAlignment="1">
      <alignment vertical="center" wrapText="1"/>
    </xf>
    <xf numFmtId="0" fontId="38" fillId="0" borderId="86" xfId="0" applyFont="1" applyFill="1" applyBorder="1" applyAlignment="1">
      <alignment wrapText="1"/>
    </xf>
    <xf numFmtId="0" fontId="59" fillId="0" borderId="83" xfId="0" applyFont="1" applyFill="1" applyBorder="1" applyAlignment="1">
      <alignment vertical="center" wrapText="1"/>
    </xf>
    <xf numFmtId="0" fontId="38" fillId="0" borderId="83" xfId="0" applyFont="1" applyFill="1" applyBorder="1" applyAlignment="1">
      <alignment vertical="center"/>
    </xf>
    <xf numFmtId="0" fontId="37" fillId="0" borderId="83" xfId="0" applyFont="1" applyBorder="1" applyAlignment="1">
      <alignment horizontal="left" vertical="center" wrapText="1"/>
    </xf>
    <xf numFmtId="0" fontId="37" fillId="0" borderId="83" xfId="0" applyFont="1" applyBorder="1" applyAlignment="1">
      <alignment wrapText="1"/>
    </xf>
    <xf numFmtId="0" fontId="37" fillId="0" borderId="83" xfId="0" applyFont="1" applyBorder="1" applyAlignment="1"/>
    <xf numFmtId="0" fontId="60" fillId="39" borderId="83" xfId="0" applyFont="1" applyFill="1" applyBorder="1" applyAlignment="1">
      <alignment horizontal="center" vertical="center" wrapText="1"/>
    </xf>
    <xf numFmtId="0" fontId="61" fillId="0" borderId="83" xfId="2" applyFont="1" applyFill="1" applyBorder="1" applyAlignment="1">
      <alignment wrapText="1"/>
    </xf>
    <xf numFmtId="0" fontId="61" fillId="0" borderId="83" xfId="0" applyFont="1" applyBorder="1" applyAlignment="1">
      <alignment horizontal="center" vertical="center" wrapText="1"/>
    </xf>
    <xf numFmtId="0" fontId="61" fillId="0" borderId="84" xfId="0" applyFont="1" applyFill="1" applyBorder="1" applyAlignment="1">
      <alignment horizontal="left" wrapText="1"/>
    </xf>
    <xf numFmtId="0" fontId="61" fillId="0" borderId="83" xfId="0" applyFont="1" applyFill="1" applyBorder="1" applyAlignment="1">
      <alignment wrapText="1"/>
    </xf>
    <xf numFmtId="0" fontId="38" fillId="0" borderId="0" xfId="0" applyFont="1" applyFill="1"/>
    <xf numFmtId="0" fontId="60" fillId="0" borderId="7"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1" fillId="0" borderId="83" xfId="0" applyFont="1" applyFill="1" applyBorder="1" applyAlignment="1">
      <alignment horizontal="left" vertical="center" wrapText="1"/>
    </xf>
    <xf numFmtId="0" fontId="61" fillId="0" borderId="83" xfId="0" applyFont="1" applyFill="1" applyBorder="1" applyAlignment="1">
      <alignment vertical="center" wrapText="1"/>
    </xf>
    <xf numFmtId="0" fontId="61" fillId="0" borderId="83" xfId="2" applyFont="1" applyFill="1" applyBorder="1" applyAlignment="1">
      <alignment horizontal="left" vertical="center" wrapText="1"/>
    </xf>
    <xf numFmtId="165" fontId="61" fillId="0" borderId="83" xfId="1" applyNumberFormat="1" applyFont="1" applyFill="1" applyBorder="1" applyAlignment="1" applyProtection="1"/>
    <xf numFmtId="0" fontId="61" fillId="0" borderId="83" xfId="2" applyFont="1" applyFill="1" applyBorder="1" applyAlignment="1">
      <alignment horizontal="center" wrapText="1"/>
    </xf>
    <xf numFmtId="4" fontId="61" fillId="0" borderId="83" xfId="1" applyNumberFormat="1" applyFont="1" applyFill="1" applyBorder="1" applyAlignment="1" applyProtection="1">
      <alignment vertical="center"/>
    </xf>
    <xf numFmtId="165" fontId="61" fillId="0" borderId="83" xfId="1" applyNumberFormat="1" applyFont="1" applyFill="1" applyBorder="1" applyAlignment="1" applyProtection="1">
      <alignment vertical="center"/>
    </xf>
    <xf numFmtId="4" fontId="61" fillId="0" borderId="83" xfId="0" applyNumberFormat="1" applyFont="1" applyFill="1" applyBorder="1"/>
    <xf numFmtId="0" fontId="61" fillId="0" borderId="83" xfId="0" applyFont="1" applyFill="1" applyBorder="1"/>
    <xf numFmtId="0" fontId="61" fillId="0" borderId="83" xfId="2" applyFont="1" applyFill="1" applyBorder="1" applyAlignment="1">
      <alignment horizontal="left" wrapText="1"/>
    </xf>
    <xf numFmtId="0" fontId="61" fillId="0" borderId="83" xfId="2" applyFont="1" applyFill="1" applyBorder="1"/>
    <xf numFmtId="0" fontId="61" fillId="0" borderId="83" xfId="0" applyFont="1" applyFill="1" applyBorder="1" applyAlignment="1">
      <alignment horizontal="center" vertical="center"/>
    </xf>
    <xf numFmtId="0" fontId="61" fillId="0" borderId="83" xfId="0" applyFont="1" applyFill="1" applyBorder="1" applyAlignment="1">
      <alignment horizontal="center"/>
    </xf>
    <xf numFmtId="0" fontId="62" fillId="0" borderId="83" xfId="0" applyFont="1" applyFill="1" applyBorder="1" applyAlignment="1">
      <alignment vertical="center" wrapText="1"/>
    </xf>
    <xf numFmtId="0" fontId="62" fillId="0" borderId="84" xfId="0" applyFont="1" applyFill="1" applyBorder="1" applyAlignment="1">
      <alignment horizontal="left" wrapText="1"/>
    </xf>
    <xf numFmtId="0" fontId="61" fillId="0" borderId="84" xfId="0" applyFont="1" applyFill="1" applyBorder="1" applyAlignment="1">
      <alignment vertical="center" wrapText="1"/>
    </xf>
    <xf numFmtId="0" fontId="61" fillId="0" borderId="0" xfId="0" applyFont="1" applyFill="1" applyAlignment="1">
      <alignment horizontal="left" vertical="center"/>
    </xf>
    <xf numFmtId="0" fontId="61" fillId="0" borderId="0" xfId="0" applyFont="1" applyFill="1"/>
    <xf numFmtId="0" fontId="61" fillId="0" borderId="0" xfId="0" applyFont="1" applyFill="1" applyAlignment="1">
      <alignment wrapText="1"/>
    </xf>
    <xf numFmtId="0" fontId="62" fillId="0" borderId="83" xfId="0" applyFont="1" applyFill="1" applyBorder="1"/>
    <xf numFmtId="165" fontId="62" fillId="0" borderId="83" xfId="1" applyNumberFormat="1" applyFont="1" applyFill="1" applyBorder="1" applyAlignment="1" applyProtection="1"/>
    <xf numFmtId="165" fontId="61" fillId="0" borderId="0" xfId="1" applyNumberFormat="1" applyFont="1" applyFill="1" applyBorder="1" applyAlignment="1" applyProtection="1"/>
    <xf numFmtId="4" fontId="61" fillId="0" borderId="83" xfId="1" applyNumberFormat="1" applyFont="1" applyFill="1" applyBorder="1" applyAlignment="1" applyProtection="1"/>
    <xf numFmtId="0" fontId="38" fillId="0" borderId="83" xfId="0" applyNumberFormat="1" applyFont="1" applyBorder="1" applyAlignment="1">
      <alignment horizontal="center" vertical="center" wrapText="1"/>
    </xf>
    <xf numFmtId="0" fontId="62" fillId="0" borderId="83" xfId="0" applyFont="1" applyFill="1" applyBorder="1" applyAlignment="1">
      <alignment horizontal="center" vertical="center" wrapText="1"/>
    </xf>
    <xf numFmtId="0" fontId="62" fillId="0" borderId="7" xfId="0" applyFont="1" applyFill="1" applyBorder="1" applyAlignment="1">
      <alignment horizontal="center" vertical="center" wrapText="1"/>
    </xf>
    <xf numFmtId="0" fontId="62" fillId="0" borderId="0" xfId="0" applyFont="1" applyFill="1" applyBorder="1" applyAlignment="1">
      <alignment horizontal="center" vertical="center" wrapText="1"/>
    </xf>
    <xf numFmtId="165" fontId="38" fillId="0" borderId="0" xfId="1" applyNumberFormat="1" applyFont="1" applyBorder="1" applyAlignment="1" applyProtection="1">
      <alignment horizontal="center" vertical="center" wrapText="1"/>
    </xf>
    <xf numFmtId="4" fontId="38" fillId="0" borderId="83" xfId="0" applyNumberFormat="1" applyFont="1" applyBorder="1" applyAlignment="1">
      <alignment horizontal="center" vertical="center" wrapText="1"/>
    </xf>
    <xf numFmtId="0" fontId="38" fillId="0" borderId="84" xfId="0" applyFont="1" applyBorder="1" applyAlignment="1">
      <alignment horizontal="center" vertical="center" wrapText="1"/>
    </xf>
    <xf numFmtId="0" fontId="38" fillId="0" borderId="0" xfId="0" applyFont="1" applyFill="1" applyAlignment="1">
      <alignment horizontal="center" vertical="center" wrapText="1"/>
    </xf>
    <xf numFmtId="0" fontId="38" fillId="0" borderId="0" xfId="0" applyFont="1" applyBorder="1" applyAlignment="1">
      <alignment horizontal="center" vertical="center" wrapText="1"/>
    </xf>
    <xf numFmtId="0" fontId="38" fillId="0" borderId="0" xfId="0" applyFont="1" applyAlignment="1">
      <alignment horizontal="center" vertical="center" wrapText="1"/>
    </xf>
    <xf numFmtId="165" fontId="38" fillId="0" borderId="84" xfId="1" applyNumberFormat="1" applyFont="1" applyBorder="1" applyAlignment="1" applyProtection="1">
      <alignment horizontal="center" vertical="center" wrapText="1"/>
    </xf>
    <xf numFmtId="165" fontId="37" fillId="0" borderId="83" xfId="1" applyFont="1" applyBorder="1" applyAlignment="1">
      <alignment horizontal="center" vertical="center" wrapText="1"/>
    </xf>
    <xf numFmtId="0" fontId="38" fillId="0" borderId="0" xfId="0" applyFont="1" applyFill="1" applyBorder="1" applyAlignment="1">
      <alignment horizontal="center" vertical="center" wrapText="1"/>
    </xf>
    <xf numFmtId="0" fontId="63" fillId="0" borderId="83"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12" xfId="0" applyFont="1" applyBorder="1" applyAlignment="1">
      <alignment horizontal="center" vertical="center" wrapText="1"/>
    </xf>
    <xf numFmtId="165" fontId="38" fillId="0" borderId="12" xfId="1" applyNumberFormat="1" applyFont="1" applyBorder="1" applyAlignment="1" applyProtection="1">
      <alignment horizontal="center" vertical="center"/>
    </xf>
    <xf numFmtId="165" fontId="38" fillId="0" borderId="83" xfId="1" applyNumberFormat="1" applyFont="1" applyBorder="1" applyAlignment="1">
      <alignment horizontal="center" vertical="center"/>
    </xf>
    <xf numFmtId="0" fontId="38" fillId="0" borderId="0" xfId="0" applyFont="1" applyAlignment="1">
      <alignment horizontal="center" wrapText="1"/>
    </xf>
    <xf numFmtId="0" fontId="38" fillId="0" borderId="0" xfId="2" applyFont="1" applyBorder="1" applyAlignment="1">
      <alignment horizontal="center" vertical="center" wrapText="1"/>
    </xf>
    <xf numFmtId="165" fontId="38" fillId="0" borderId="0" xfId="1" applyNumberFormat="1" applyFont="1" applyBorder="1" applyAlignment="1" applyProtection="1">
      <alignment horizontal="center" vertical="center"/>
    </xf>
    <xf numFmtId="0" fontId="38" fillId="0" borderId="83" xfId="2" applyFont="1" applyBorder="1" applyAlignment="1">
      <alignment horizontal="center" vertical="center" wrapText="1"/>
    </xf>
    <xf numFmtId="0" fontId="60" fillId="41" borderId="0" xfId="0" applyFont="1" applyFill="1"/>
    <xf numFmtId="0" fontId="60" fillId="0" borderId="0" xfId="0" applyFont="1" applyAlignment="1">
      <alignment horizontal="left" vertical="center"/>
    </xf>
    <xf numFmtId="0" fontId="60" fillId="41" borderId="0" xfId="0" applyFont="1" applyFill="1" applyAlignment="1">
      <alignment wrapText="1"/>
    </xf>
    <xf numFmtId="0" fontId="38" fillId="41" borderId="0" xfId="0" applyFont="1" applyFill="1"/>
    <xf numFmtId="0" fontId="60" fillId="41" borderId="83" xfId="0" applyFont="1" applyFill="1" applyBorder="1" applyAlignment="1">
      <alignment horizontal="left" vertical="center"/>
    </xf>
    <xf numFmtId="0" fontId="38" fillId="41" borderId="83" xfId="0" applyFont="1" applyFill="1" applyBorder="1" applyAlignment="1">
      <alignment horizontal="center" vertical="center"/>
    </xf>
    <xf numFmtId="0" fontId="60" fillId="0" borderId="83" xfId="0" applyFont="1" applyFill="1" applyBorder="1" applyAlignment="1">
      <alignment vertical="center" wrapText="1"/>
    </xf>
    <xf numFmtId="3" fontId="38" fillId="0" borderId="83" xfId="0" applyNumberFormat="1" applyFont="1" applyFill="1" applyBorder="1" applyAlignment="1">
      <alignment vertical="center" wrapText="1"/>
    </xf>
    <xf numFmtId="167" fontId="38" fillId="0" borderId="83" xfId="1" applyNumberFormat="1" applyFont="1" applyFill="1" applyBorder="1" applyProtection="1"/>
    <xf numFmtId="167" fontId="38" fillId="0" borderId="83" xfId="1" applyNumberFormat="1" applyFont="1" applyBorder="1" applyProtection="1"/>
    <xf numFmtId="0" fontId="38" fillId="0" borderId="6" xfId="0" applyFont="1" applyBorder="1" applyAlignment="1">
      <alignment horizontal="center" vertical="center" wrapText="1"/>
    </xf>
    <xf numFmtId="0" fontId="38" fillId="0" borderId="49" xfId="0" applyFont="1" applyBorder="1" applyAlignment="1">
      <alignment wrapText="1"/>
    </xf>
    <xf numFmtId="0" fontId="38" fillId="0" borderId="77" xfId="0" applyFont="1" applyBorder="1" applyAlignment="1">
      <alignment wrapText="1"/>
    </xf>
    <xf numFmtId="0" fontId="38" fillId="0" borderId="24" xfId="0" applyFont="1" applyBorder="1" applyAlignment="1">
      <alignment wrapText="1"/>
    </xf>
    <xf numFmtId="0" fontId="59" fillId="0" borderId="83" xfId="0" applyFont="1" applyFill="1" applyBorder="1" applyAlignment="1">
      <alignment horizontal="center" vertical="center" wrapText="1"/>
    </xf>
    <xf numFmtId="0" fontId="61" fillId="0" borderId="83" xfId="0" applyFont="1" applyFill="1" applyBorder="1" applyAlignment="1">
      <alignment horizontal="center" wrapText="1"/>
    </xf>
    <xf numFmtId="0" fontId="62" fillId="0" borderId="83" xfId="0" applyFont="1" applyFill="1" applyBorder="1" applyAlignment="1">
      <alignment horizontal="center"/>
    </xf>
    <xf numFmtId="167" fontId="38" fillId="0" borderId="83" xfId="1" applyNumberFormat="1" applyFont="1" applyFill="1" applyBorder="1"/>
    <xf numFmtId="0" fontId="38" fillId="0" borderId="0" xfId="0" applyFont="1" applyFill="1" applyAlignment="1">
      <alignment horizontal="center"/>
    </xf>
    <xf numFmtId="49" fontId="61" fillId="0" borderId="12" xfId="0" applyNumberFormat="1" applyFont="1" applyFill="1" applyBorder="1" applyAlignment="1">
      <alignment horizontal="center" vertical="center" wrapText="1"/>
    </xf>
    <xf numFmtId="0" fontId="61" fillId="0" borderId="12" xfId="0" applyFont="1" applyFill="1" applyBorder="1" applyAlignment="1">
      <alignment horizontal="center" vertical="center" wrapText="1"/>
    </xf>
    <xf numFmtId="167" fontId="38" fillId="0" borderId="83" xfId="1" applyNumberFormat="1" applyFont="1" applyBorder="1"/>
    <xf numFmtId="0" fontId="59" fillId="0" borderId="83" xfId="0" applyFont="1" applyFill="1" applyBorder="1" applyAlignment="1">
      <alignment horizontal="center" vertical="center"/>
    </xf>
    <xf numFmtId="49" fontId="62" fillId="0" borderId="83" xfId="0" applyNumberFormat="1" applyFont="1" applyFill="1" applyBorder="1" applyAlignment="1">
      <alignment horizontal="center"/>
    </xf>
    <xf numFmtId="0" fontId="61" fillId="0" borderId="83" xfId="0" applyFont="1" applyFill="1" applyBorder="1" applyAlignment="1">
      <alignment horizontal="left" wrapText="1"/>
    </xf>
    <xf numFmtId="0" fontId="37" fillId="0" borderId="84" xfId="0" applyFont="1" applyFill="1" applyBorder="1" applyAlignment="1">
      <alignment horizontal="center" vertical="center" wrapText="1"/>
    </xf>
    <xf numFmtId="0" fontId="38" fillId="0" borderId="12" xfId="0" applyFont="1" applyFill="1" applyBorder="1" applyAlignment="1">
      <alignment vertical="center" wrapText="1"/>
    </xf>
    <xf numFmtId="0" fontId="59" fillId="0" borderId="84" xfId="0" applyFont="1" applyFill="1" applyBorder="1" applyAlignment="1">
      <alignment horizontal="center" vertical="center" wrapText="1"/>
    </xf>
    <xf numFmtId="167" fontId="37" fillId="0" borderId="83" xfId="0" applyNumberFormat="1" applyFont="1" applyFill="1" applyBorder="1" applyAlignment="1">
      <alignmen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vertical="center" wrapText="1"/>
    </xf>
    <xf numFmtId="0" fontId="37" fillId="0" borderId="0" xfId="0" applyFont="1" applyFill="1" applyBorder="1" applyAlignment="1">
      <alignment horizontal="center" vertical="center" wrapText="1"/>
    </xf>
    <xf numFmtId="164" fontId="37" fillId="0" borderId="0" xfId="1" applyNumberFormat="1" applyFont="1" applyFill="1" applyBorder="1" applyAlignment="1">
      <alignment vertical="center"/>
    </xf>
    <xf numFmtId="164" fontId="37" fillId="0" borderId="0" xfId="1" applyNumberFormat="1" applyFont="1" applyFill="1" applyBorder="1"/>
    <xf numFmtId="0" fontId="37" fillId="0" borderId="0" xfId="0" applyFont="1" applyFill="1" applyBorder="1" applyAlignment="1">
      <alignment horizontal="left" vertical="center"/>
    </xf>
    <xf numFmtId="0" fontId="37" fillId="0" borderId="0" xfId="0" applyFont="1" applyFill="1" applyBorder="1"/>
    <xf numFmtId="0" fontId="37" fillId="0" borderId="0" xfId="0" applyFont="1" applyFill="1" applyBorder="1" applyAlignment="1">
      <alignment wrapText="1"/>
    </xf>
    <xf numFmtId="0" fontId="37" fillId="0" borderId="0" xfId="0" applyFont="1" applyFill="1" applyBorder="1" applyAlignment="1">
      <alignment horizontal="center"/>
    </xf>
    <xf numFmtId="43" fontId="37" fillId="0" borderId="0" xfId="1" applyNumberFormat="1" applyFont="1" applyFill="1" applyBorder="1"/>
    <xf numFmtId="0" fontId="62" fillId="0" borderId="0" xfId="0" applyFont="1" applyFill="1" applyAlignment="1">
      <alignment wrapText="1"/>
    </xf>
    <xf numFmtId="173" fontId="61" fillId="0" borderId="83" xfId="6" applyNumberFormat="1" applyFont="1" applyFill="1" applyBorder="1" applyAlignment="1">
      <alignment vertical="center"/>
    </xf>
    <xf numFmtId="43" fontId="61" fillId="0" borderId="83" xfId="6" applyFont="1" applyFill="1" applyBorder="1"/>
    <xf numFmtId="164" fontId="61" fillId="0" borderId="83" xfId="6" applyNumberFormat="1" applyFont="1" applyFill="1" applyBorder="1" applyAlignment="1">
      <alignment vertical="center"/>
    </xf>
    <xf numFmtId="43" fontId="62" fillId="0" borderId="83" xfId="6" applyFont="1" applyFill="1" applyBorder="1"/>
    <xf numFmtId="165" fontId="38" fillId="0" borderId="83" xfId="1" applyNumberFormat="1" applyFont="1" applyBorder="1" applyAlignment="1" applyProtection="1">
      <alignment vertical="center" wrapText="1"/>
    </xf>
    <xf numFmtId="0" fontId="38" fillId="0" borderId="83" xfId="0" applyNumberFormat="1" applyFont="1" applyFill="1" applyBorder="1" applyAlignment="1">
      <alignment vertical="center" wrapText="1"/>
    </xf>
    <xf numFmtId="0" fontId="60" fillId="0" borderId="83" xfId="0" applyFont="1" applyBorder="1"/>
    <xf numFmtId="165" fontId="60" fillId="0" borderId="83" xfId="1" applyNumberFormat="1" applyFont="1" applyFill="1" applyBorder="1" applyAlignment="1" applyProtection="1">
      <alignment horizontal="center" vertical="center"/>
    </xf>
    <xf numFmtId="0" fontId="38" fillId="0" borderId="0" xfId="0" applyFont="1" applyFill="1" applyAlignment="1">
      <alignment horizontal="center" vertical="center"/>
    </xf>
    <xf numFmtId="0" fontId="38" fillId="0" borderId="12" xfId="0" applyFont="1" applyFill="1" applyBorder="1" applyAlignment="1">
      <alignment horizontal="center" vertical="center" wrapText="1"/>
    </xf>
    <xf numFmtId="0" fontId="38" fillId="0" borderId="0" xfId="2" applyFont="1" applyFill="1" applyBorder="1" applyAlignment="1">
      <alignment horizontal="center" vertical="center" wrapText="1"/>
    </xf>
    <xf numFmtId="0" fontId="38" fillId="0" borderId="83" xfId="2" applyFont="1" applyFill="1" applyBorder="1" applyAlignment="1">
      <alignment horizontal="center" vertical="center" wrapText="1"/>
    </xf>
    <xf numFmtId="0" fontId="63" fillId="0" borderId="83" xfId="0" applyFont="1" applyFill="1" applyBorder="1" applyAlignment="1">
      <alignment horizontal="center" vertical="center" wrapText="1"/>
    </xf>
    <xf numFmtId="165" fontId="59" fillId="0" borderId="83" xfId="0" applyNumberFormat="1" applyFont="1" applyFill="1" applyBorder="1" applyAlignment="1">
      <alignment horizontal="center" vertical="center" wrapText="1"/>
    </xf>
    <xf numFmtId="0" fontId="0" fillId="0" borderId="0" xfId="0" applyAlignment="1">
      <alignment horizontal="center" wrapText="1"/>
    </xf>
    <xf numFmtId="164" fontId="59" fillId="0" borderId="83" xfId="0" applyNumberFormat="1" applyFont="1" applyFill="1" applyBorder="1"/>
    <xf numFmtId="0" fontId="56" fillId="39" borderId="83" xfId="0" applyFont="1" applyFill="1" applyBorder="1"/>
    <xf numFmtId="4" fontId="59" fillId="0" borderId="83" xfId="0" applyNumberFormat="1" applyFont="1" applyFill="1" applyBorder="1"/>
    <xf numFmtId="0" fontId="62" fillId="39" borderId="83" xfId="0" applyFont="1" applyFill="1" applyBorder="1" applyAlignment="1">
      <alignment horizontal="center" vertical="center"/>
    </xf>
    <xf numFmtId="0" fontId="62" fillId="39" borderId="83" xfId="0" applyFont="1" applyFill="1" applyBorder="1" applyAlignment="1">
      <alignment horizontal="center" vertical="center" wrapText="1"/>
    </xf>
    <xf numFmtId="0" fontId="59" fillId="0" borderId="83" xfId="0" applyFont="1" applyBorder="1" applyAlignment="1">
      <alignment horizontal="center" vertical="center" wrapText="1"/>
    </xf>
    <xf numFmtId="165" fontId="60" fillId="0" borderId="83" xfId="1" applyNumberFormat="1" applyFont="1" applyFill="1" applyBorder="1" applyAlignment="1" applyProtection="1"/>
    <xf numFmtId="0" fontId="14" fillId="0" borderId="2" xfId="0" applyFont="1" applyFill="1" applyBorder="1"/>
    <xf numFmtId="0" fontId="64" fillId="0" borderId="2" xfId="0" applyFont="1" applyFill="1" applyBorder="1" applyAlignment="1">
      <alignment horizontal="left" vertical="center" wrapText="1"/>
    </xf>
    <xf numFmtId="0" fontId="64" fillId="0" borderId="2" xfId="0" applyFont="1" applyFill="1" applyBorder="1" applyAlignment="1">
      <alignment vertical="center" wrapText="1"/>
    </xf>
    <xf numFmtId="0" fontId="14" fillId="0" borderId="2" xfId="0" applyFont="1" applyFill="1" applyBorder="1" applyAlignment="1">
      <alignment vertical="center" wrapText="1"/>
    </xf>
    <xf numFmtId="173" fontId="14" fillId="0" borderId="2" xfId="6" applyNumberFormat="1" applyFont="1" applyFill="1" applyBorder="1" applyAlignment="1">
      <alignment vertical="center"/>
    </xf>
    <xf numFmtId="0" fontId="64" fillId="0" borderId="2" xfId="0" applyFont="1" applyFill="1" applyBorder="1" applyAlignment="1">
      <alignment horizontal="center" vertical="center" wrapText="1"/>
    </xf>
    <xf numFmtId="0" fontId="14" fillId="0" borderId="83" xfId="0" applyFont="1" applyBorder="1"/>
    <xf numFmtId="164" fontId="14" fillId="0" borderId="2" xfId="6" applyNumberFormat="1" applyFont="1" applyFill="1" applyBorder="1" applyAlignment="1">
      <alignment vertical="center"/>
    </xf>
    <xf numFmtId="173" fontId="14" fillId="0" borderId="2" xfId="0" applyNumberFormat="1" applyFont="1" applyBorder="1"/>
    <xf numFmtId="167" fontId="61" fillId="0" borderId="83" xfId="1" applyNumberFormat="1" applyFont="1" applyFill="1" applyBorder="1" applyAlignment="1">
      <alignment vertical="center"/>
    </xf>
    <xf numFmtId="0" fontId="40" fillId="37" borderId="2" xfId="0" applyFont="1" applyFill="1" applyBorder="1" applyAlignment="1">
      <alignment vertical="center" wrapText="1"/>
    </xf>
    <xf numFmtId="0" fontId="38" fillId="0" borderId="2" xfId="0" applyFont="1" applyFill="1" applyBorder="1"/>
    <xf numFmtId="0" fontId="65" fillId="0" borderId="2" xfId="0" applyFont="1" applyFill="1" applyBorder="1" applyAlignment="1">
      <alignment horizontal="left" vertical="center" wrapText="1"/>
    </xf>
    <xf numFmtId="0" fontId="65" fillId="0" borderId="2" xfId="0" applyFont="1" applyFill="1" applyBorder="1" applyAlignment="1">
      <alignment vertical="center" wrapText="1"/>
    </xf>
    <xf numFmtId="0" fontId="38" fillId="0" borderId="2" xfId="0" applyFont="1" applyFill="1" applyBorder="1" applyAlignment="1">
      <alignment vertical="center" wrapText="1"/>
    </xf>
    <xf numFmtId="173" fontId="38" fillId="0" borderId="2" xfId="6" applyNumberFormat="1" applyFont="1" applyFill="1" applyBorder="1" applyAlignment="1">
      <alignment vertical="center"/>
    </xf>
    <xf numFmtId="0" fontId="65" fillId="0" borderId="2" xfId="0" applyFont="1" applyFill="1" applyBorder="1" applyAlignment="1">
      <alignment horizontal="center" vertical="center" wrapText="1"/>
    </xf>
    <xf numFmtId="164" fontId="38" fillId="0" borderId="2" xfId="6" applyNumberFormat="1" applyFont="1" applyFill="1" applyBorder="1" applyAlignment="1">
      <alignment vertical="center"/>
    </xf>
    <xf numFmtId="173" fontId="38" fillId="0" borderId="2" xfId="0" applyNumberFormat="1" applyFont="1" applyBorder="1"/>
    <xf numFmtId="165" fontId="38" fillId="0" borderId="2" xfId="1" applyFont="1" applyBorder="1"/>
    <xf numFmtId="0" fontId="7" fillId="9" borderId="1" xfId="0" applyFont="1" applyFill="1" applyBorder="1" applyAlignment="1">
      <alignment horizontal="left" vertical="top" wrapText="1"/>
    </xf>
    <xf numFmtId="165" fontId="15" fillId="9" borderId="2" xfId="1" applyFont="1" applyFill="1" applyBorder="1" applyAlignment="1" applyProtection="1">
      <alignment horizontal="left" vertical="center"/>
    </xf>
    <xf numFmtId="165" fontId="15" fillId="9" borderId="2" xfId="2" applyNumberFormat="1" applyFont="1" applyFill="1" applyBorder="1" applyAlignment="1">
      <alignment horizontal="left" vertical="center"/>
    </xf>
    <xf numFmtId="0" fontId="60" fillId="41" borderId="83" xfId="0" applyFont="1" applyFill="1" applyBorder="1" applyAlignment="1">
      <alignment horizontal="left" wrapText="1"/>
    </xf>
    <xf numFmtId="0" fontId="60" fillId="0" borderId="83" xfId="0" applyFont="1" applyFill="1" applyBorder="1" applyAlignment="1">
      <alignment horizontal="center" vertical="center" wrapText="1"/>
    </xf>
    <xf numFmtId="0" fontId="60" fillId="0" borderId="12" xfId="0" applyFont="1" applyFill="1" applyBorder="1" applyAlignment="1">
      <alignment horizontal="center" vertical="center" wrapText="1"/>
    </xf>
    <xf numFmtId="165" fontId="60" fillId="0" borderId="83" xfId="1" applyNumberFormat="1" applyFont="1" applyFill="1" applyBorder="1" applyAlignment="1" applyProtection="1">
      <alignment horizontal="center" vertical="center" wrapText="1"/>
    </xf>
    <xf numFmtId="0" fontId="59" fillId="0" borderId="83" xfId="0" applyFont="1" applyBorder="1" applyAlignment="1">
      <alignment horizontal="center" vertical="center" wrapText="1"/>
    </xf>
    <xf numFmtId="0" fontId="57" fillId="41" borderId="83" xfId="0" applyFont="1" applyFill="1" applyBorder="1" applyAlignment="1">
      <alignment horizontal="left" wrapText="1"/>
    </xf>
    <xf numFmtId="0" fontId="60" fillId="0" borderId="83" xfId="0" applyFont="1" applyBorder="1" applyAlignment="1">
      <alignment horizontal="center" vertical="center" wrapText="1"/>
    </xf>
    <xf numFmtId="0" fontId="60" fillId="0" borderId="84" xfId="0" applyFont="1" applyBorder="1" applyAlignment="1">
      <alignment horizontal="center" vertical="center" wrapText="1"/>
    </xf>
    <xf numFmtId="0" fontId="60" fillId="0" borderId="10" xfId="0" applyFont="1" applyBorder="1" applyAlignment="1">
      <alignment horizontal="center" vertical="center" wrapText="1"/>
    </xf>
    <xf numFmtId="0" fontId="60" fillId="0" borderId="12" xfId="0" applyFont="1" applyBorder="1" applyAlignment="1">
      <alignment horizontal="center" vertical="center" wrapText="1"/>
    </xf>
    <xf numFmtId="0" fontId="38" fillId="0" borderId="83" xfId="0" applyFont="1" applyBorder="1" applyAlignment="1">
      <alignment horizontal="center" vertical="center" wrapText="1"/>
    </xf>
    <xf numFmtId="0" fontId="60" fillId="0" borderId="83" xfId="0" applyFont="1" applyBorder="1" applyAlignment="1">
      <alignment horizontal="left" vertical="center" wrapText="1"/>
    </xf>
    <xf numFmtId="0" fontId="60" fillId="0" borderId="83" xfId="0" applyFont="1" applyBorder="1" applyAlignment="1">
      <alignment vertical="center" wrapText="1"/>
    </xf>
    <xf numFmtId="0" fontId="60" fillId="0" borderId="83" xfId="0" applyFont="1" applyFill="1" applyBorder="1" applyAlignment="1">
      <alignment vertical="center" wrapText="1"/>
    </xf>
    <xf numFmtId="165" fontId="60" fillId="0" borderId="83" xfId="1" applyNumberFormat="1" applyFont="1" applyFill="1" applyBorder="1" applyAlignment="1" applyProtection="1">
      <alignment vertical="center" wrapText="1"/>
    </xf>
    <xf numFmtId="0" fontId="60" fillId="0" borderId="12" xfId="0" applyFont="1" applyFill="1" applyBorder="1" applyAlignment="1">
      <alignment vertical="center" wrapText="1"/>
    </xf>
    <xf numFmtId="0" fontId="38" fillId="0" borderId="12"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7" fillId="0" borderId="12" xfId="0" applyFont="1" applyFill="1" applyBorder="1" applyAlignment="1">
      <alignment vertical="center" wrapText="1"/>
    </xf>
    <xf numFmtId="0" fontId="38" fillId="0" borderId="7" xfId="0" applyFont="1" applyFill="1" applyBorder="1" applyAlignment="1">
      <alignment vertical="center" wrapText="1"/>
    </xf>
    <xf numFmtId="0" fontId="38" fillId="0" borderId="6" xfId="0" applyFont="1" applyFill="1" applyBorder="1" applyAlignment="1">
      <alignment vertical="center" wrapText="1"/>
    </xf>
  </cellXfs>
  <cellStyles count="7">
    <cellStyle name="Excel Built-in Normal" xfId="5" xr:uid="{00000000-0005-0000-0000-000000000000}"/>
    <cellStyle name="Migliaia" xfId="1" builtinId="3"/>
    <cellStyle name="Migliaia 2" xfId="6" xr:uid="{00000000-0005-0000-0000-000002000000}"/>
    <cellStyle name="Normale" xfId="0" builtinId="0"/>
    <cellStyle name="Normale 2" xfId="2" xr:uid="{00000000-0005-0000-0000-000004000000}"/>
    <cellStyle name="Normale 3" xfId="3" xr:uid="{00000000-0005-0000-0000-000005000000}"/>
    <cellStyle name="Testo descrittivo 2" xfId="4" xr:uid="{00000000-0005-0000-0000-000006000000}"/>
  </cellStyles>
  <dxfs count="0"/>
  <tableStyles count="0" defaultTableStyle="TableStyleMedium2" defaultPivotStyle="PivotStyleLight16"/>
  <colors>
    <indexedColors>
      <rgbColor rgb="FF000000"/>
      <rgbColor rgb="FFF2F2F2"/>
      <rgbColor rgb="FFFF0000"/>
      <rgbColor rgb="FFFFF2CC"/>
      <rgbColor rgb="FF0000FF"/>
      <rgbColor rgb="FFFFFF00"/>
      <rgbColor rgb="FFFF00FF"/>
      <rgbColor rgb="FFDAE3F3"/>
      <rgbColor rgb="FF800000"/>
      <rgbColor rgb="FF008000"/>
      <rgbColor rgb="FF000080"/>
      <rgbColor rgb="FFD6DCE5"/>
      <rgbColor rgb="FFBF0041"/>
      <rgbColor rgb="FF008080"/>
      <rgbColor rgb="FFC0C0C0"/>
      <rgbColor rgb="FFD9D9D9"/>
      <rgbColor rgb="FFADB9CA"/>
      <rgbColor rgb="FF993366"/>
      <rgbColor rgb="FFFFFFC9"/>
      <rgbColor rgb="FFDEEBF7"/>
      <rgbColor rgb="FF660066"/>
      <rgbColor rgb="FFD0CECE"/>
      <rgbColor rgb="FF0066B3"/>
      <rgbColor rgb="FFBDD7EE"/>
      <rgbColor rgb="FF000080"/>
      <rgbColor rgb="FFFF00FF"/>
      <rgbColor rgb="FFFFE699"/>
      <rgbColor rgb="FFFDEADA"/>
      <rgbColor rgb="FF800080"/>
      <rgbColor rgb="FF800000"/>
      <rgbColor rgb="FF008080"/>
      <rgbColor rgb="FF0000FF"/>
      <rgbColor rgb="FF00B0F0"/>
      <rgbColor rgb="FFDCE6F2"/>
      <rgbColor rgb="FFE2F0D9"/>
      <rgbColor rgb="FFFFFF99"/>
      <rgbColor rgb="FF9DC3E6"/>
      <rgbColor rgb="FFFCD5B5"/>
      <rgbColor rgb="FFBFBFBF"/>
      <rgbColor rgb="FFF8CBAD"/>
      <rgbColor rgb="FF3366FF"/>
      <rgbColor rgb="FFC5E0B4"/>
      <rgbColor rgb="FF92D050"/>
      <rgbColor rgb="FFFFC000"/>
      <rgbColor rgb="FFFCE4D6"/>
      <rgbColor rgb="FFFBE5D6"/>
      <rgbColor rgb="FF558ED5"/>
      <rgbColor rgb="FFA6A6A6"/>
      <rgbColor rgb="FF003366"/>
      <rgbColor rgb="FF00B050"/>
      <rgbColor rgb="FF003300"/>
      <rgbColor rgb="FF333300"/>
      <rgbColor rgb="FFED1C24"/>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8"/>
  <sheetViews>
    <sheetView tabSelected="1" view="pageBreakPreview" topLeftCell="A37" zoomScaleNormal="100" workbookViewId="0">
      <selection activeCell="C62" sqref="C62"/>
    </sheetView>
  </sheetViews>
  <sheetFormatPr defaultColWidth="8.7109375" defaultRowHeight="15" x14ac:dyDescent="0.25"/>
  <cols>
    <col min="1" max="1" width="39.28515625" customWidth="1"/>
    <col min="2" max="2" width="21.5703125" customWidth="1"/>
    <col min="3" max="3" width="18.140625" style="1" customWidth="1"/>
    <col min="4" max="4" width="20.7109375" customWidth="1"/>
    <col min="5" max="5" width="18" customWidth="1"/>
    <col min="6" max="6" width="17.5703125" customWidth="1"/>
    <col min="7" max="7" width="14.5703125" customWidth="1"/>
    <col min="8" max="8" width="12.85546875" customWidth="1"/>
    <col min="9" max="9" width="9.7109375" customWidth="1"/>
  </cols>
  <sheetData>
    <row r="1" spans="1:7" ht="21" x14ac:dyDescent="0.25">
      <c r="A1" s="2" t="s">
        <v>1209</v>
      </c>
      <c r="B1" s="3"/>
      <c r="C1" s="4"/>
      <c r="D1" s="3"/>
      <c r="E1" s="3"/>
    </row>
    <row r="2" spans="1:7" x14ac:dyDescent="0.25">
      <c r="A2" s="3"/>
      <c r="B2" s="3"/>
      <c r="C2" s="4"/>
      <c r="D2" s="3"/>
      <c r="E2" s="3"/>
    </row>
    <row r="3" spans="1:7" x14ac:dyDescent="0.25">
      <c r="A3" s="3"/>
      <c r="B3" s="5" t="s">
        <v>0</v>
      </c>
      <c r="C3" s="6" t="s">
        <v>1</v>
      </c>
      <c r="D3" s="7" t="s">
        <v>2</v>
      </c>
      <c r="E3" s="5" t="s">
        <v>3</v>
      </c>
    </row>
    <row r="4" spans="1:7" x14ac:dyDescent="0.25">
      <c r="A4" s="8" t="s">
        <v>4</v>
      </c>
      <c r="B4" s="9"/>
      <c r="C4" s="10"/>
      <c r="D4" s="9"/>
      <c r="E4" s="11"/>
    </row>
    <row r="5" spans="1:7" x14ac:dyDescent="0.25">
      <c r="A5" s="12" t="s">
        <v>5</v>
      </c>
      <c r="B5" s="13">
        <f>'Interventi strutturali'!E4</f>
        <v>12800</v>
      </c>
      <c r="C5" s="14"/>
      <c r="D5" s="15"/>
      <c r="E5" s="16"/>
    </row>
    <row r="6" spans="1:7" x14ac:dyDescent="0.25">
      <c r="A6" s="12" t="s">
        <v>6</v>
      </c>
      <c r="B6" s="17">
        <f>'Interventi strutturali'!E15</f>
        <v>50000</v>
      </c>
      <c r="C6" s="14"/>
      <c r="D6" s="15"/>
      <c r="E6" s="16"/>
    </row>
    <row r="7" spans="1:7" x14ac:dyDescent="0.25">
      <c r="A7" s="18"/>
      <c r="B7" s="19">
        <f>SUM(B5:B6)</f>
        <v>62800</v>
      </c>
      <c r="C7" s="20"/>
      <c r="D7" s="15"/>
      <c r="E7" s="16"/>
    </row>
    <row r="8" spans="1:7" x14ac:dyDescent="0.25">
      <c r="A8" s="8" t="s">
        <v>7</v>
      </c>
      <c r="B8" s="21"/>
      <c r="C8" s="22"/>
      <c r="D8" s="23"/>
      <c r="E8" s="24"/>
    </row>
    <row r="9" spans="1:7" x14ac:dyDescent="0.25">
      <c r="A9" s="12" t="s">
        <v>5</v>
      </c>
      <c r="B9" s="13">
        <f>'Interventi strutturali'!E5-'Interventi strutturali'!E4</f>
        <v>1260220</v>
      </c>
      <c r="C9" s="14"/>
      <c r="D9" s="15"/>
      <c r="E9" s="16"/>
    </row>
    <row r="10" spans="1:7" x14ac:dyDescent="0.25">
      <c r="A10" s="12" t="s">
        <v>6</v>
      </c>
      <c r="B10" s="13">
        <f>'Interventi strutturali'!E16-'Interventi strutturali'!E15</f>
        <v>2236420</v>
      </c>
      <c r="C10" s="14"/>
      <c r="D10" s="15"/>
      <c r="E10" s="16"/>
    </row>
    <row r="11" spans="1:7" x14ac:dyDescent="0.25">
      <c r="A11" s="12" t="s">
        <v>8</v>
      </c>
      <c r="B11" s="13">
        <f>'Interventi strutturali'!E26</f>
        <v>485000</v>
      </c>
      <c r="C11" s="14"/>
      <c r="D11" s="15"/>
      <c r="E11" s="16"/>
    </row>
    <row r="12" spans="1:7" x14ac:dyDescent="0.25">
      <c r="A12" s="12" t="s">
        <v>9</v>
      </c>
      <c r="B12" s="13">
        <f>'Interventi strutturali'!E29</f>
        <v>985220</v>
      </c>
      <c r="C12" s="14"/>
      <c r="D12" s="15"/>
      <c r="E12" s="16"/>
    </row>
    <row r="13" spans="1:7" x14ac:dyDescent="0.25">
      <c r="A13" s="12" t="s">
        <v>10</v>
      </c>
      <c r="B13" s="17">
        <f>'Interventi strutturali'!E10</f>
        <v>3102360</v>
      </c>
      <c r="C13" s="14"/>
      <c r="D13" s="15"/>
      <c r="E13" s="16"/>
    </row>
    <row r="14" spans="1:7" x14ac:dyDescent="0.25">
      <c r="A14" s="18"/>
      <c r="B14" s="19">
        <f>SUM(B9:B13)</f>
        <v>8069220</v>
      </c>
      <c r="C14" s="20"/>
      <c r="D14" s="15"/>
      <c r="E14" s="16"/>
    </row>
    <row r="15" spans="1:7" x14ac:dyDescent="0.25">
      <c r="A15" s="25" t="s">
        <v>11</v>
      </c>
      <c r="B15" s="26"/>
      <c r="C15" s="27"/>
      <c r="D15" s="28"/>
      <c r="E15" s="29"/>
      <c r="G15" s="30"/>
    </row>
    <row r="16" spans="1:7" x14ac:dyDescent="0.25">
      <c r="A16" s="18" t="s">
        <v>12</v>
      </c>
      <c r="B16" s="19">
        <f>'Interventi strutturali'!E31</f>
        <v>3489926</v>
      </c>
      <c r="C16" s="31"/>
      <c r="D16" s="32"/>
      <c r="E16" s="33"/>
      <c r="G16" s="30"/>
    </row>
    <row r="17" spans="1:8" x14ac:dyDescent="0.25">
      <c r="A17" s="25" t="s">
        <v>13</v>
      </c>
      <c r="B17" s="34"/>
      <c r="C17" s="27"/>
      <c r="D17" s="28"/>
      <c r="E17" s="29"/>
      <c r="G17" s="30"/>
    </row>
    <row r="18" spans="1:8" ht="14.45" customHeight="1" x14ac:dyDescent="0.25">
      <c r="A18" s="18" t="s">
        <v>14</v>
      </c>
      <c r="B18" s="13">
        <v>0</v>
      </c>
      <c r="C18" s="31"/>
      <c r="D18" s="32"/>
      <c r="E18" s="33"/>
      <c r="G18" s="30"/>
    </row>
    <row r="19" spans="1:8" x14ac:dyDescent="0.25">
      <c r="A19" s="35" t="s">
        <v>15</v>
      </c>
      <c r="B19" s="13">
        <f>'Interventi strutturali'!E147</f>
        <v>339603</v>
      </c>
      <c r="C19" s="31"/>
      <c r="D19" s="13"/>
      <c r="E19" s="36"/>
      <c r="G19" s="37"/>
    </row>
    <row r="20" spans="1:8" x14ac:dyDescent="0.25">
      <c r="A20" s="35" t="s">
        <v>16</v>
      </c>
      <c r="B20" s="17">
        <f>'Interventi strutturali'!E148</f>
        <v>150000</v>
      </c>
      <c r="C20" s="31"/>
      <c r="D20" s="13"/>
      <c r="E20" s="36"/>
      <c r="G20" s="37"/>
    </row>
    <row r="21" spans="1:8" ht="14.45" customHeight="1" x14ac:dyDescent="0.25">
      <c r="A21" s="38"/>
      <c r="B21" s="19">
        <f>B18+B19+B20</f>
        <v>489603</v>
      </c>
      <c r="C21" s="39"/>
      <c r="D21" s="32"/>
      <c r="E21" s="33"/>
      <c r="G21" s="30"/>
    </row>
    <row r="22" spans="1:8" x14ac:dyDescent="0.25">
      <c r="A22" s="40" t="s">
        <v>17</v>
      </c>
      <c r="B22" s="41"/>
      <c r="C22" s="42"/>
      <c r="D22" s="43"/>
      <c r="E22" s="44"/>
    </row>
    <row r="23" spans="1:8" x14ac:dyDescent="0.25">
      <c r="A23" s="45" t="s">
        <v>18</v>
      </c>
      <c r="B23" s="46">
        <f>'Interventi strutturali'!E7</f>
        <v>145000</v>
      </c>
      <c r="C23" s="46">
        <f>'Interventi strutturali'!F7</f>
        <v>45000</v>
      </c>
      <c r="D23" s="46">
        <f>'Interventi strutturali'!K7</f>
        <v>100000</v>
      </c>
      <c r="E23" s="47">
        <f>'Interventi strutturali'!L7</f>
        <v>0</v>
      </c>
      <c r="G23" s="37"/>
    </row>
    <row r="24" spans="1:8" x14ac:dyDescent="0.25">
      <c r="A24" s="48" t="s">
        <v>10</v>
      </c>
      <c r="B24" s="49">
        <f>'Interventi strutturali'!E11</f>
        <v>50000</v>
      </c>
      <c r="C24" s="49">
        <f>'Interventi strutturali'!F12</f>
        <v>0</v>
      </c>
      <c r="D24" s="49">
        <f>'Interventi strutturali'!K12</f>
        <v>50000</v>
      </c>
      <c r="E24" s="50">
        <f>'Interventi strutturali'!L31</f>
        <v>0</v>
      </c>
      <c r="G24" s="37"/>
      <c r="H24" s="51"/>
    </row>
    <row r="25" spans="1:8" x14ac:dyDescent="0.25">
      <c r="A25" s="52" t="s">
        <v>6</v>
      </c>
      <c r="B25" s="53">
        <f>'Interventi strutturali'!E21</f>
        <v>1025000</v>
      </c>
      <c r="C25" s="53">
        <f>'Interventi strutturali'!F21</f>
        <v>160000</v>
      </c>
      <c r="D25" s="53">
        <f>'Interventi strutturali'!K21</f>
        <v>215000</v>
      </c>
      <c r="E25" s="54">
        <f>'Interventi strutturali'!L21</f>
        <v>650000</v>
      </c>
      <c r="G25" s="37"/>
      <c r="H25" s="55"/>
    </row>
    <row r="26" spans="1:8" x14ac:dyDescent="0.25">
      <c r="A26" s="56" t="s">
        <v>19</v>
      </c>
      <c r="B26" s="42">
        <v>0</v>
      </c>
      <c r="C26" s="42">
        <v>0</v>
      </c>
      <c r="D26" s="42">
        <v>0</v>
      </c>
      <c r="E26" s="57">
        <f>'Interventi strutturali'!L26</f>
        <v>0</v>
      </c>
      <c r="G26" s="37"/>
      <c r="H26" s="55"/>
    </row>
    <row r="27" spans="1:8" x14ac:dyDescent="0.25">
      <c r="A27" s="58" t="s">
        <v>9</v>
      </c>
      <c r="B27" s="59">
        <f>'Interventi strutturali'!F31</f>
        <v>0</v>
      </c>
      <c r="C27" s="59">
        <f>'Interventi strutturali'!F31</f>
        <v>0</v>
      </c>
      <c r="D27" s="59">
        <f>'Interventi strutturali'!K31</f>
        <v>0</v>
      </c>
      <c r="E27" s="60">
        <f>'Interventi strutturali'!L31</f>
        <v>0</v>
      </c>
      <c r="G27" s="37"/>
      <c r="H27" s="61"/>
    </row>
    <row r="28" spans="1:8" x14ac:dyDescent="0.25">
      <c r="A28" s="62" t="s">
        <v>20</v>
      </c>
      <c r="B28" s="63">
        <v>0</v>
      </c>
      <c r="C28" s="64">
        <f>'Interventi strutturali'!E32</f>
        <v>0</v>
      </c>
      <c r="D28" s="64">
        <f>'Interventi strutturali'!K32</f>
        <v>0</v>
      </c>
      <c r="E28" s="64">
        <f>'Interventi strutturali'!L32</f>
        <v>0</v>
      </c>
      <c r="G28" s="37">
        <f>C28+D28+E28</f>
        <v>0</v>
      </c>
      <c r="H28" s="55"/>
    </row>
    <row r="29" spans="1:8" x14ac:dyDescent="0.25">
      <c r="A29" s="65"/>
      <c r="B29" s="19">
        <f>SUM(B23:B28)</f>
        <v>1220000</v>
      </c>
      <c r="C29" s="19">
        <f>SUM(C23:C28)</f>
        <v>205000</v>
      </c>
      <c r="D29" s="19">
        <f>SUM(D23:D28)</f>
        <v>365000</v>
      </c>
      <c r="E29" s="66">
        <f>SUM(E23:E28)</f>
        <v>650000</v>
      </c>
      <c r="G29" s="37"/>
      <c r="H29" s="51"/>
    </row>
    <row r="30" spans="1:8" x14ac:dyDescent="0.25">
      <c r="A30" s="67" t="s">
        <v>21</v>
      </c>
      <c r="B30" s="68"/>
      <c r="C30" s="69"/>
      <c r="D30" s="70"/>
      <c r="E30" s="71"/>
      <c r="G30" s="37"/>
      <c r="H30" s="55"/>
    </row>
    <row r="31" spans="1:8" x14ac:dyDescent="0.25">
      <c r="A31" s="45" t="s">
        <v>18</v>
      </c>
      <c r="B31" s="46">
        <f>'Interventi strutturali'!E44</f>
        <v>2871050.1900000004</v>
      </c>
      <c r="C31" s="46">
        <f>'Interventi strutturali'!F44</f>
        <v>705154.86</v>
      </c>
      <c r="D31" s="46">
        <f>'Interventi strutturali'!K44</f>
        <v>505895.33</v>
      </c>
      <c r="E31" s="72">
        <f>'Interventi strutturali'!L44</f>
        <v>1660000</v>
      </c>
      <c r="F31" s="73"/>
      <c r="G31" s="37"/>
      <c r="H31" s="55"/>
    </row>
    <row r="32" spans="1:8" x14ac:dyDescent="0.25">
      <c r="A32" s="74" t="s">
        <v>22</v>
      </c>
      <c r="B32" s="75">
        <f>'Interventi strutturali'!E45</f>
        <v>15000</v>
      </c>
      <c r="C32" s="75">
        <f>'Interventi strutturali'!F45</f>
        <v>15000</v>
      </c>
      <c r="D32" s="75">
        <f>'Interventi strutturali'!K45</f>
        <v>0</v>
      </c>
      <c r="E32" s="76">
        <f>'Interventi strutturali'!L46</f>
        <v>0</v>
      </c>
      <c r="G32" s="37"/>
      <c r="H32" s="55"/>
    </row>
    <row r="33" spans="1:8" ht="180.6" customHeight="1" x14ac:dyDescent="0.25">
      <c r="A33" s="48" t="s">
        <v>23</v>
      </c>
      <c r="B33" s="49">
        <f>'Interventi strutturali'!E53</f>
        <v>1775070.17</v>
      </c>
      <c r="C33" s="49">
        <f>'Interventi strutturali'!F53</f>
        <v>578396.96</v>
      </c>
      <c r="D33" s="49">
        <f>'Interventi strutturali'!K53</f>
        <v>1196673.21</v>
      </c>
      <c r="E33" s="50">
        <f>'Interventi strutturali'!L53</f>
        <v>0</v>
      </c>
      <c r="F33" s="77"/>
      <c r="G33" s="37"/>
      <c r="H33" s="51"/>
    </row>
    <row r="34" spans="1:8" x14ac:dyDescent="0.25">
      <c r="A34" s="78" t="s">
        <v>6</v>
      </c>
      <c r="B34" s="79">
        <f>'Interventi strutturali'!E62</f>
        <v>597830.05000000005</v>
      </c>
      <c r="C34" s="79">
        <f>'Interventi strutturali'!F62</f>
        <v>228040</v>
      </c>
      <c r="D34" s="79">
        <f>'Interventi strutturali'!K62</f>
        <v>255000</v>
      </c>
      <c r="E34" s="80">
        <f>'Interventi strutturali'!L62</f>
        <v>114790.05000000005</v>
      </c>
      <c r="G34" s="37"/>
      <c r="H34" s="55"/>
    </row>
    <row r="35" spans="1:8" x14ac:dyDescent="0.25">
      <c r="A35" s="81" t="s">
        <v>8</v>
      </c>
      <c r="B35" s="42">
        <f>'Interventi strutturali'!E66</f>
        <v>210000</v>
      </c>
      <c r="C35" s="42">
        <f>'Interventi strutturali'!F66</f>
        <v>50000</v>
      </c>
      <c r="D35" s="42">
        <f>'Interventi strutturali'!K66</f>
        <v>110000</v>
      </c>
      <c r="E35" s="44">
        <f>'Interventi strutturali'!L66</f>
        <v>50000</v>
      </c>
      <c r="G35" s="37"/>
      <c r="H35" s="51"/>
    </row>
    <row r="36" spans="1:8" x14ac:dyDescent="0.25">
      <c r="A36" s="58" t="s">
        <v>9</v>
      </c>
      <c r="B36" s="82">
        <f>'Interventi strutturali'!E73</f>
        <v>925000</v>
      </c>
      <c r="C36" s="59">
        <f>'Interventi strutturali'!F73</f>
        <v>85000</v>
      </c>
      <c r="D36" s="59">
        <f>'Interventi strutturali'!K73</f>
        <v>286031</v>
      </c>
      <c r="E36" s="60">
        <f>'Interventi strutturali'!L73</f>
        <v>553969</v>
      </c>
      <c r="G36" s="37"/>
      <c r="H36" s="51"/>
    </row>
    <row r="37" spans="1:8" x14ac:dyDescent="0.25">
      <c r="A37" s="62" t="s">
        <v>20</v>
      </c>
      <c r="B37" s="27">
        <v>0</v>
      </c>
      <c r="C37" s="27">
        <v>0</v>
      </c>
      <c r="D37" s="27">
        <v>0</v>
      </c>
      <c r="E37" s="29">
        <v>0</v>
      </c>
      <c r="G37" s="37"/>
      <c r="H37" s="55"/>
    </row>
    <row r="38" spans="1:8" x14ac:dyDescent="0.25">
      <c r="A38" s="65"/>
      <c r="B38" s="19">
        <f>SUM(B31:B36)</f>
        <v>6393950.4100000001</v>
      </c>
      <c r="C38" s="20">
        <f>SUM(C31:C36)</f>
        <v>1661591.8199999998</v>
      </c>
      <c r="D38" s="14">
        <f>SUM(D31:D36)</f>
        <v>2353599.54</v>
      </c>
      <c r="E38" s="83">
        <f>SUM(E31:E36)</f>
        <v>2378759.0499999998</v>
      </c>
      <c r="G38" s="37"/>
      <c r="H38" s="51"/>
    </row>
    <row r="39" spans="1:8" x14ac:dyDescent="0.25">
      <c r="A39" s="84" t="s">
        <v>24</v>
      </c>
      <c r="B39" s="85"/>
      <c r="C39" s="86"/>
      <c r="D39" s="87"/>
      <c r="E39" s="88"/>
      <c r="G39" s="37"/>
      <c r="H39" s="55"/>
    </row>
    <row r="40" spans="1:8" x14ac:dyDescent="0.25">
      <c r="A40" s="45" t="s">
        <v>18</v>
      </c>
      <c r="B40" s="46">
        <f>'Interventi strutturali'!E91</f>
        <v>1123000</v>
      </c>
      <c r="C40" s="46">
        <f>'Interventi strutturali'!F91</f>
        <v>183000</v>
      </c>
      <c r="D40" s="46">
        <f>'Interventi strutturali'!K91</f>
        <v>810000</v>
      </c>
      <c r="E40" s="47">
        <f>'Interventi strutturali'!L91</f>
        <v>130000</v>
      </c>
      <c r="G40" s="37"/>
      <c r="H40" s="55"/>
    </row>
    <row r="41" spans="1:8" x14ac:dyDescent="0.25">
      <c r="A41" s="74" t="s">
        <v>22</v>
      </c>
      <c r="B41" s="75">
        <f>'Interventi strutturali'!E108</f>
        <v>2884000</v>
      </c>
      <c r="C41" s="75">
        <f>'Interventi strutturali'!F108</f>
        <v>245000</v>
      </c>
      <c r="D41" s="75">
        <f>'Interventi strutturali'!K108</f>
        <v>2489000</v>
      </c>
      <c r="E41" s="76">
        <f>'Interventi strutturali'!L108</f>
        <v>150000</v>
      </c>
      <c r="G41" s="37"/>
      <c r="H41" s="55"/>
    </row>
    <row r="42" spans="1:8" x14ac:dyDescent="0.25">
      <c r="A42" s="48" t="s">
        <v>23</v>
      </c>
      <c r="B42" s="49">
        <f>'Interventi strutturali'!E113</f>
        <v>802420</v>
      </c>
      <c r="C42" s="49">
        <f>'Interventi strutturali'!F113</f>
        <v>420000</v>
      </c>
      <c r="D42" s="49">
        <f>'Interventi strutturali'!K113</f>
        <v>382420</v>
      </c>
      <c r="E42" s="89">
        <f>'Interventi strutturali'!L113</f>
        <v>0</v>
      </c>
      <c r="F42" s="77"/>
      <c r="G42" s="37"/>
      <c r="H42" s="51"/>
    </row>
    <row r="43" spans="1:8" x14ac:dyDescent="0.25">
      <c r="A43" s="78" t="s">
        <v>6</v>
      </c>
      <c r="B43" s="79">
        <f>'Interventi strutturali'!E128</f>
        <v>1030000</v>
      </c>
      <c r="C43" s="79">
        <f>'Interventi strutturali'!F128</f>
        <v>130000</v>
      </c>
      <c r="D43" s="79">
        <f>'Interventi strutturali'!K128</f>
        <v>650000</v>
      </c>
      <c r="E43" s="90">
        <f>'Interventi strutturali'!L128</f>
        <v>250000</v>
      </c>
      <c r="G43" s="37"/>
      <c r="H43" s="55"/>
    </row>
    <row r="44" spans="1:8" x14ac:dyDescent="0.25">
      <c r="A44" s="81" t="s">
        <v>8</v>
      </c>
      <c r="B44" s="42">
        <f>'Interventi strutturali'!E133</f>
        <v>180000</v>
      </c>
      <c r="C44" s="42">
        <f>'Interventi strutturali'!F133</f>
        <v>120000</v>
      </c>
      <c r="D44" s="42">
        <f>'Interventi strutturali'!K133</f>
        <v>60000</v>
      </c>
      <c r="E44" s="57">
        <f>'Interventi strutturali'!L133</f>
        <v>0</v>
      </c>
      <c r="G44" s="37"/>
      <c r="H44" s="55"/>
    </row>
    <row r="45" spans="1:8" x14ac:dyDescent="0.25">
      <c r="A45" s="58" t="s">
        <v>9</v>
      </c>
      <c r="B45" s="82">
        <f>C45+D45+E45</f>
        <v>1123656</v>
      </c>
      <c r="C45" s="59">
        <f>'Interventi strutturali'!F144</f>
        <v>513656</v>
      </c>
      <c r="D45" s="59">
        <f>'Interventi strutturali'!K144</f>
        <v>360000</v>
      </c>
      <c r="E45" s="60">
        <f>'Interventi strutturali'!L144</f>
        <v>250000</v>
      </c>
      <c r="G45" s="37"/>
      <c r="H45" s="51"/>
    </row>
    <row r="46" spans="1:8" x14ac:dyDescent="0.25">
      <c r="A46" s="62" t="s">
        <v>20</v>
      </c>
      <c r="B46" s="27">
        <f>'Interventi strutturali'!E145</f>
        <v>100000</v>
      </c>
      <c r="C46" s="27">
        <f>'Interventi strutturali'!F145</f>
        <v>50000</v>
      </c>
      <c r="D46" s="27">
        <f>'Interventi strutturali'!K145</f>
        <v>50000</v>
      </c>
      <c r="E46" s="29">
        <f>'Interventi strutturali'!L146</f>
        <v>0</v>
      </c>
      <c r="G46" s="37"/>
      <c r="H46" s="55"/>
    </row>
    <row r="47" spans="1:8" x14ac:dyDescent="0.25">
      <c r="A47" s="65"/>
      <c r="B47" s="19">
        <f>SUM(B40:B46)</f>
        <v>7243076</v>
      </c>
      <c r="C47" s="19">
        <f>SUM(C40:C46)</f>
        <v>1661656</v>
      </c>
      <c r="D47" s="19">
        <f>SUM(D40:D46)</f>
        <v>4801420</v>
      </c>
      <c r="E47" s="66">
        <f>SUM(E40:E46)</f>
        <v>780000</v>
      </c>
      <c r="G47" s="37"/>
      <c r="H47" s="51"/>
    </row>
    <row r="48" spans="1:8" x14ac:dyDescent="0.25">
      <c r="A48" s="91" t="s">
        <v>25</v>
      </c>
      <c r="B48" s="92">
        <f>'Interventi strutturali'!E149</f>
        <v>435000</v>
      </c>
      <c r="C48" s="93">
        <f>'Interventi strutturali'!F149</f>
        <v>145000</v>
      </c>
      <c r="D48" s="92">
        <v>145000</v>
      </c>
      <c r="E48" s="93">
        <v>145000</v>
      </c>
      <c r="G48" s="37"/>
    </row>
    <row r="49" spans="1:7" x14ac:dyDescent="0.25">
      <c r="A49" s="18"/>
      <c r="B49" s="94"/>
      <c r="C49" s="94"/>
      <c r="D49" s="94"/>
      <c r="E49" s="94"/>
      <c r="G49" s="37"/>
    </row>
    <row r="50" spans="1:7" s="807" customFormat="1" ht="15.75" x14ac:dyDescent="0.25">
      <c r="A50" s="809" t="s">
        <v>26</v>
      </c>
      <c r="B50" s="810">
        <f>B29+B38+B47+B48</f>
        <v>15292026.41</v>
      </c>
      <c r="C50" s="810">
        <f>C29+C38+C47+C48</f>
        <v>3673247.82</v>
      </c>
      <c r="D50" s="810">
        <f>D29+D38+D47+D48</f>
        <v>7665019.54</v>
      </c>
      <c r="E50" s="811">
        <f>E29+E38+E47+E48</f>
        <v>3953759.05</v>
      </c>
      <c r="G50" s="808"/>
    </row>
    <row r="51" spans="1:7" ht="8.25" customHeight="1" x14ac:dyDescent="0.25">
      <c r="A51" s="95"/>
      <c r="B51" s="96"/>
      <c r="C51" s="97"/>
      <c r="D51" s="96"/>
      <c r="E51" s="96"/>
    </row>
    <row r="52" spans="1:7" x14ac:dyDescent="0.25">
      <c r="A52" s="98" t="s">
        <v>27</v>
      </c>
      <c r="B52" s="99"/>
      <c r="C52" s="100">
        <f>'Interventi strutturali'!F176</f>
        <v>1299279.6599999999</v>
      </c>
      <c r="D52" s="101"/>
      <c r="E52" s="99"/>
    </row>
    <row r="53" spans="1:7" ht="19.5" customHeight="1" x14ac:dyDescent="0.25">
      <c r="A53" s="102"/>
      <c r="B53" s="103"/>
      <c r="C53" s="794"/>
      <c r="D53" s="104"/>
      <c r="E53" s="103"/>
    </row>
    <row r="54" spans="1:7" s="797" customFormat="1" ht="21.75" customHeight="1" x14ac:dyDescent="0.25">
      <c r="A54" s="819" t="s">
        <v>1160</v>
      </c>
      <c r="B54" s="813"/>
      <c r="C54" s="823">
        <f>C50+C52</f>
        <v>4972527.4799999995</v>
      </c>
      <c r="D54" s="814"/>
      <c r="E54" s="815"/>
    </row>
    <row r="55" spans="1:7" s="797" customFormat="1" ht="24" x14ac:dyDescent="0.25">
      <c r="A55" s="820" t="s">
        <v>28</v>
      </c>
      <c r="B55" s="816"/>
      <c r="C55" s="823">
        <f>C78</f>
        <v>1277473.0799999996</v>
      </c>
      <c r="D55" s="816"/>
      <c r="E55" s="817"/>
      <c r="G55" s="818"/>
    </row>
    <row r="56" spans="1:7" x14ac:dyDescent="0.25">
      <c r="A56" s="821" t="s">
        <v>1159</v>
      </c>
      <c r="B56" s="14"/>
      <c r="C56" s="823">
        <f>INFORMATICA!I25</f>
        <v>700000</v>
      </c>
      <c r="D56" s="14"/>
      <c r="E56" s="83"/>
      <c r="G56" s="105"/>
    </row>
    <row r="57" spans="1:7" x14ac:dyDescent="0.25">
      <c r="A57" s="822" t="s">
        <v>967</v>
      </c>
      <c r="B57" s="783"/>
      <c r="C57" s="823">
        <v>50000</v>
      </c>
      <c r="D57" s="783"/>
      <c r="E57" s="784"/>
      <c r="G57" s="105"/>
    </row>
    <row r="58" spans="1:7" ht="24" x14ac:dyDescent="0.25">
      <c r="A58" s="821" t="s">
        <v>29</v>
      </c>
      <c r="B58" s="15"/>
      <c r="C58" s="803">
        <f>C50+C52+C55+C56+C57</f>
        <v>7000000.5599999987</v>
      </c>
      <c r="D58" s="15"/>
      <c r="E58" s="16"/>
    </row>
    <row r="59" spans="1:7" x14ac:dyDescent="0.25">
      <c r="A59" s="65"/>
      <c r="B59" s="65"/>
      <c r="C59" s="106"/>
      <c r="D59" s="65"/>
      <c r="E59" s="65"/>
    </row>
    <row r="60" spans="1:7" ht="15" customHeight="1" x14ac:dyDescent="0.25">
      <c r="A60" s="1050" t="s">
        <v>1204</v>
      </c>
      <c r="B60" s="801"/>
      <c r="C60" s="805" t="s">
        <v>1158</v>
      </c>
      <c r="D60" s="791"/>
    </row>
    <row r="61" spans="1:7" x14ac:dyDescent="0.25">
      <c r="A61" s="648" t="s">
        <v>239</v>
      </c>
      <c r="B61" s="802">
        <f>Strutt.Laboratorio!I65</f>
        <v>70550</v>
      </c>
      <c r="C61" s="804">
        <v>13257.61</v>
      </c>
      <c r="D61" s="792"/>
    </row>
    <row r="62" spans="1:7" x14ac:dyDescent="0.25">
      <c r="A62" s="648" t="s">
        <v>240</v>
      </c>
      <c r="B62" s="802">
        <f>'Strutt. RAD. NTO'!I55</f>
        <v>1121000</v>
      </c>
      <c r="C62" s="804">
        <v>210656.07</v>
      </c>
      <c r="D62" s="792"/>
    </row>
    <row r="63" spans="1:7" x14ac:dyDescent="0.25">
      <c r="A63" s="648" t="s">
        <v>241</v>
      </c>
      <c r="B63" s="802">
        <f>'Strtt. RAD. CA'!I51</f>
        <v>2163500</v>
      </c>
      <c r="C63" s="804">
        <v>406560.57</v>
      </c>
      <c r="D63" s="792"/>
    </row>
    <row r="64" spans="1:7" x14ac:dyDescent="0.25">
      <c r="A64" s="648" t="s">
        <v>242</v>
      </c>
      <c r="B64" s="802">
        <f>'Strutt. Anat. Pat. '!I42</f>
        <v>342000</v>
      </c>
      <c r="C64" s="804">
        <v>64267.95</v>
      </c>
      <c r="D64" s="792"/>
    </row>
    <row r="65" spans="1:4" x14ac:dyDescent="0.25">
      <c r="A65" s="648" t="s">
        <v>243</v>
      </c>
      <c r="B65" s="802">
        <f>'Strutt. SIMT.'!I45</f>
        <v>144000</v>
      </c>
      <c r="C65" s="804">
        <v>27060.19</v>
      </c>
      <c r="D65" s="792"/>
    </row>
    <row r="66" spans="1:4" x14ac:dyDescent="0.25">
      <c r="A66" s="648"/>
      <c r="B66" s="802"/>
      <c r="C66" s="804"/>
      <c r="D66" s="792"/>
    </row>
    <row r="67" spans="1:4" x14ac:dyDescent="0.25">
      <c r="A67" s="652" t="s">
        <v>244</v>
      </c>
      <c r="B67" s="802">
        <f>'Distr. AL VAL CAS AC OV '!I90</f>
        <v>270120</v>
      </c>
      <c r="C67" s="804">
        <v>50760.41</v>
      </c>
      <c r="D67" s="792"/>
    </row>
    <row r="68" spans="1:4" x14ac:dyDescent="0.25">
      <c r="A68" s="648" t="s">
        <v>245</v>
      </c>
      <c r="B68" s="802">
        <f>'Distr. NO TO '!I39</f>
        <v>91150</v>
      </c>
      <c r="C68" s="804">
        <v>17128.72</v>
      </c>
      <c r="D68" s="792"/>
    </row>
    <row r="69" spans="1:4" x14ac:dyDescent="0.25">
      <c r="A69" s="648"/>
      <c r="B69" s="802"/>
      <c r="C69" s="804"/>
      <c r="D69" s="792"/>
    </row>
    <row r="70" spans="1:4" x14ac:dyDescent="0.25">
      <c r="A70" s="648" t="s">
        <v>246</v>
      </c>
      <c r="B70" s="802">
        <f>'EMERGENZA '!I73</f>
        <v>912300</v>
      </c>
      <c r="C70" s="804">
        <v>171437.58</v>
      </c>
      <c r="D70" s="792"/>
    </row>
    <row r="71" spans="1:4" x14ac:dyDescent="0.25">
      <c r="A71" s="648" t="s">
        <v>247</v>
      </c>
      <c r="B71" s="802">
        <f>'CHIRURGICO '!I77</f>
        <v>631295.1</v>
      </c>
      <c r="C71" s="804">
        <v>118631.71</v>
      </c>
      <c r="D71" s="793"/>
    </row>
    <row r="72" spans="1:4" x14ac:dyDescent="0.25">
      <c r="A72" s="648" t="s">
        <v>248</v>
      </c>
      <c r="B72" s="802">
        <f>'MEDICO '!I144</f>
        <v>839170</v>
      </c>
      <c r="C72" s="804">
        <v>157695.14000000001</v>
      </c>
      <c r="D72" s="793"/>
    </row>
    <row r="73" spans="1:4" x14ac:dyDescent="0.25">
      <c r="A73" s="648" t="s">
        <v>249</v>
      </c>
      <c r="B73" s="802">
        <f>MAT.INFANTILE!I57</f>
        <v>250400</v>
      </c>
      <c r="C73" s="804">
        <v>30423.919999999998</v>
      </c>
      <c r="D73" s="793"/>
    </row>
    <row r="74" spans="1:4" x14ac:dyDescent="0.25">
      <c r="A74" s="648" t="s">
        <v>250</v>
      </c>
      <c r="B74" s="802">
        <f>RIABILITAZIONE!I25</f>
        <v>44100</v>
      </c>
      <c r="C74" s="804">
        <v>8287.18</v>
      </c>
      <c r="D74" s="661"/>
    </row>
    <row r="75" spans="1:4" x14ac:dyDescent="0.25">
      <c r="A75" s="648" t="s">
        <v>251</v>
      </c>
      <c r="B75" s="802">
        <f>DIPENDENZE!I25</f>
        <v>0</v>
      </c>
      <c r="C75" s="804">
        <v>0</v>
      </c>
      <c r="D75" s="661"/>
    </row>
    <row r="76" spans="1:4" x14ac:dyDescent="0.25">
      <c r="A76" s="648" t="s">
        <v>252</v>
      </c>
      <c r="B76" s="802">
        <f>'PREVENZIONE '!I24</f>
        <v>6950</v>
      </c>
      <c r="C76" s="804">
        <v>1306.03</v>
      </c>
      <c r="D76" s="661"/>
    </row>
    <row r="77" spans="1:4" x14ac:dyDescent="0.25">
      <c r="A77" s="649"/>
      <c r="B77" s="650"/>
      <c r="C77" s="804"/>
      <c r="D77" s="661"/>
    </row>
    <row r="78" spans="1:4" x14ac:dyDescent="0.25">
      <c r="A78" s="651" t="s">
        <v>253</v>
      </c>
      <c r="B78" s="803">
        <f>SUM(B61:B77)</f>
        <v>6886535.0999999996</v>
      </c>
      <c r="C78" s="812">
        <f>SUM(C61:C77)</f>
        <v>1277473.0799999996</v>
      </c>
      <c r="D78" s="661"/>
    </row>
  </sheetData>
  <pageMargins left="0.47986111111111102" right="0.29027777777777802" top="0.74791666666666701" bottom="0.74791666666666701" header="0.51180555555555496" footer="0.51180555555555496"/>
  <pageSetup paperSize="8" scale="56" firstPageNumber="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39"/>
  <sheetViews>
    <sheetView zoomScaleNormal="100" workbookViewId="0">
      <selection activeCell="H68" sqref="H68"/>
    </sheetView>
  </sheetViews>
  <sheetFormatPr defaultRowHeight="15" x14ac:dyDescent="0.25"/>
  <cols>
    <col min="2" max="2" width="13.85546875" customWidth="1"/>
    <col min="5" max="5" width="16" customWidth="1"/>
    <col min="6" max="6" width="9.7109375" customWidth="1"/>
    <col min="8" max="8" width="12.5703125" customWidth="1"/>
    <col min="9" max="9" width="13.5703125" bestFit="1" customWidth="1"/>
    <col min="11" max="11" width="10.5703125" customWidth="1"/>
  </cols>
  <sheetData>
    <row r="1" spans="1:19" ht="21" x14ac:dyDescent="0.25">
      <c r="A1" s="841" t="s">
        <v>1172</v>
      </c>
      <c r="C1" s="658"/>
      <c r="D1" s="657"/>
      <c r="G1" s="659"/>
      <c r="H1" s="659"/>
      <c r="I1" s="660"/>
      <c r="J1" s="660"/>
      <c r="K1" s="660"/>
      <c r="L1" s="660"/>
      <c r="N1" s="658"/>
      <c r="O1" s="658"/>
      <c r="P1" s="658"/>
      <c r="Q1" s="658"/>
      <c r="R1" s="658"/>
      <c r="S1" s="658"/>
    </row>
    <row r="2" spans="1:19" x14ac:dyDescent="0.25">
      <c r="A2" s="834" t="s">
        <v>255</v>
      </c>
      <c r="B2" s="835"/>
      <c r="C2" s="836"/>
      <c r="D2" s="837"/>
      <c r="E2" s="837"/>
      <c r="G2" s="659"/>
      <c r="H2" s="659"/>
      <c r="I2" s="660"/>
      <c r="J2" s="660"/>
      <c r="K2" s="660"/>
      <c r="L2" s="660"/>
      <c r="N2" s="658"/>
      <c r="O2" s="658"/>
      <c r="P2" s="658"/>
      <c r="Q2" s="658"/>
      <c r="R2" s="658"/>
      <c r="S2" s="658"/>
    </row>
    <row r="3" spans="1:19" x14ac:dyDescent="0.25">
      <c r="A3" s="838" t="s">
        <v>256</v>
      </c>
      <c r="B3" s="1068" t="s">
        <v>257</v>
      </c>
      <c r="C3" s="1068"/>
      <c r="D3" s="1068"/>
      <c r="E3" s="1068"/>
      <c r="G3" s="659"/>
      <c r="H3" s="659"/>
      <c r="I3" s="660"/>
      <c r="J3" s="660"/>
      <c r="K3" s="660"/>
      <c r="L3" s="660"/>
      <c r="N3" s="658"/>
      <c r="O3" s="658"/>
      <c r="P3" s="658"/>
      <c r="Q3" s="658"/>
      <c r="R3" s="658"/>
      <c r="S3" s="658"/>
    </row>
    <row r="4" spans="1:19" x14ac:dyDescent="0.25">
      <c r="A4" s="839" t="s">
        <v>258</v>
      </c>
      <c r="B4" s="1068" t="s">
        <v>259</v>
      </c>
      <c r="C4" s="1068"/>
      <c r="D4" s="1068"/>
      <c r="E4" s="1068"/>
      <c r="G4" s="659"/>
      <c r="H4" s="659"/>
      <c r="I4" s="660"/>
      <c r="J4" s="660"/>
      <c r="K4" s="660"/>
      <c r="L4" s="660"/>
      <c r="N4" s="658"/>
      <c r="O4" s="658"/>
      <c r="P4" s="658"/>
      <c r="Q4" s="658"/>
      <c r="R4" s="658"/>
      <c r="S4" s="658"/>
    </row>
    <row r="5" spans="1:19" ht="15" customHeight="1" x14ac:dyDescent="0.25">
      <c r="A5" s="839" t="s">
        <v>260</v>
      </c>
      <c r="B5" s="1068" t="s">
        <v>261</v>
      </c>
      <c r="C5" s="1068"/>
      <c r="D5" s="1068"/>
      <c r="E5" s="1068"/>
      <c r="G5" s="659"/>
      <c r="H5" s="659"/>
      <c r="I5" s="660"/>
      <c r="J5" s="660"/>
      <c r="K5" s="660"/>
      <c r="L5" s="660"/>
      <c r="N5" s="658"/>
      <c r="O5" s="658"/>
      <c r="P5" s="658"/>
      <c r="Q5" s="658"/>
      <c r="R5" s="658"/>
      <c r="S5" s="658"/>
    </row>
    <row r="6" spans="1:19" ht="15" customHeight="1" x14ac:dyDescent="0.25">
      <c r="A6" s="839" t="s">
        <v>262</v>
      </c>
      <c r="B6" s="1068" t="s">
        <v>263</v>
      </c>
      <c r="C6" s="1068"/>
      <c r="D6" s="1068"/>
      <c r="E6" s="1068"/>
      <c r="G6" s="659"/>
      <c r="H6" s="659"/>
      <c r="I6" s="660"/>
      <c r="J6" s="660"/>
      <c r="K6" s="660"/>
      <c r="L6" s="660"/>
      <c r="N6" s="658"/>
      <c r="O6" s="658"/>
      <c r="P6" s="658"/>
      <c r="Q6" s="658"/>
      <c r="R6" s="658"/>
      <c r="S6" s="658"/>
    </row>
    <row r="7" spans="1:19" ht="15" customHeight="1" x14ac:dyDescent="0.25">
      <c r="A7" s="839" t="s">
        <v>264</v>
      </c>
      <c r="B7" s="1068" t="s">
        <v>265</v>
      </c>
      <c r="C7" s="1068"/>
      <c r="D7" s="1068"/>
      <c r="E7" s="1068"/>
      <c r="G7" s="659"/>
      <c r="H7" s="659"/>
      <c r="I7" s="660"/>
      <c r="J7" s="660"/>
      <c r="K7" s="660"/>
      <c r="L7" s="660"/>
      <c r="N7" s="658"/>
      <c r="O7" s="658"/>
      <c r="P7" s="658"/>
      <c r="Q7" s="658"/>
      <c r="R7" s="658"/>
      <c r="S7" s="658"/>
    </row>
    <row r="8" spans="1:19" ht="29.25" customHeight="1" x14ac:dyDescent="0.25">
      <c r="A8" s="839" t="s">
        <v>266</v>
      </c>
      <c r="B8" s="1068" t="s">
        <v>267</v>
      </c>
      <c r="C8" s="1068"/>
      <c r="D8" s="1068"/>
      <c r="E8" s="1068"/>
      <c r="G8" s="659"/>
      <c r="H8" s="659"/>
      <c r="I8" s="660"/>
      <c r="J8" s="660"/>
      <c r="K8" s="660"/>
      <c r="L8" s="660"/>
      <c r="N8" s="658"/>
      <c r="O8" s="658"/>
      <c r="P8" s="658"/>
      <c r="Q8" s="658"/>
      <c r="R8" s="658"/>
      <c r="S8" s="658"/>
    </row>
    <row r="9" spans="1:19" ht="15" customHeight="1" x14ac:dyDescent="0.25">
      <c r="A9" s="839" t="s">
        <v>268</v>
      </c>
      <c r="B9" s="1068" t="s">
        <v>269</v>
      </c>
      <c r="C9" s="1068"/>
      <c r="D9" s="1068"/>
      <c r="E9" s="1068"/>
      <c r="G9" s="659"/>
      <c r="H9" s="659"/>
      <c r="I9" s="660"/>
      <c r="J9" s="660"/>
      <c r="K9" s="660"/>
      <c r="L9" s="660"/>
      <c r="N9" s="658"/>
      <c r="O9" s="658"/>
      <c r="P9" s="658"/>
      <c r="Q9" s="658"/>
      <c r="R9" s="658"/>
      <c r="S9" s="658"/>
    </row>
    <row r="10" spans="1:19" ht="15" customHeight="1" x14ac:dyDescent="0.25">
      <c r="A10" s="839" t="s">
        <v>270</v>
      </c>
      <c r="B10" s="1068" t="s">
        <v>271</v>
      </c>
      <c r="C10" s="1068"/>
      <c r="D10" s="1068"/>
      <c r="E10" s="1068"/>
      <c r="G10" s="659"/>
      <c r="H10" s="659"/>
      <c r="I10" s="660"/>
      <c r="J10" s="660"/>
      <c r="K10" s="660"/>
      <c r="L10" s="660"/>
      <c r="N10" s="658"/>
      <c r="O10" s="658"/>
      <c r="P10" s="658"/>
      <c r="Q10" s="658"/>
      <c r="R10" s="658"/>
      <c r="S10" s="658"/>
    </row>
    <row r="11" spans="1:19" ht="23.25" customHeight="1" x14ac:dyDescent="0.25">
      <c r="A11" s="839" t="s">
        <v>272</v>
      </c>
      <c r="B11" s="1068" t="s">
        <v>273</v>
      </c>
      <c r="C11" s="1068"/>
      <c r="D11" s="1068"/>
      <c r="E11" s="1068"/>
      <c r="G11" s="659"/>
      <c r="H11" s="659"/>
      <c r="I11" s="660"/>
      <c r="J11" s="660"/>
      <c r="K11" s="660"/>
      <c r="L11" s="660"/>
      <c r="N11" s="658"/>
      <c r="O11" s="658"/>
      <c r="P11" s="658"/>
      <c r="Q11" s="658"/>
      <c r="R11" s="658"/>
      <c r="S11" s="658"/>
    </row>
    <row r="12" spans="1:19" ht="22.5" customHeight="1" x14ac:dyDescent="0.25">
      <c r="A12" s="839" t="s">
        <v>274</v>
      </c>
      <c r="B12" s="1068" t="s">
        <v>275</v>
      </c>
      <c r="C12" s="1068"/>
      <c r="D12" s="1068"/>
      <c r="E12" s="1068"/>
      <c r="G12" s="659"/>
      <c r="H12" s="659"/>
      <c r="I12" s="660"/>
      <c r="J12" s="660"/>
      <c r="K12" s="660"/>
      <c r="L12" s="660"/>
      <c r="N12" s="658"/>
      <c r="O12" s="658"/>
      <c r="P12" s="658"/>
      <c r="Q12" s="658"/>
      <c r="R12" s="658"/>
      <c r="S12" s="658"/>
    </row>
    <row r="13" spans="1:19" ht="23.25" customHeight="1" x14ac:dyDescent="0.25">
      <c r="A13" s="839" t="s">
        <v>276</v>
      </c>
      <c r="B13" s="1068" t="s">
        <v>277</v>
      </c>
      <c r="C13" s="1068"/>
      <c r="D13" s="1068"/>
      <c r="E13" s="1068"/>
      <c r="G13" s="659"/>
      <c r="H13" s="659"/>
      <c r="I13" s="660"/>
      <c r="J13" s="660"/>
      <c r="K13" s="660"/>
      <c r="L13" s="660"/>
      <c r="N13" s="658"/>
      <c r="O13" s="658"/>
      <c r="P13" s="658"/>
      <c r="Q13" s="658"/>
      <c r="R13" s="658"/>
      <c r="S13" s="658"/>
    </row>
    <row r="14" spans="1:19" ht="20.25" customHeight="1" x14ac:dyDescent="0.25">
      <c r="A14" s="839" t="s">
        <v>278</v>
      </c>
      <c r="B14" s="1068" t="s">
        <v>279</v>
      </c>
      <c r="C14" s="1068"/>
      <c r="D14" s="1068"/>
      <c r="E14" s="1068"/>
      <c r="G14" s="659"/>
      <c r="H14" s="659"/>
      <c r="I14" s="660"/>
      <c r="J14" s="660"/>
      <c r="K14" s="660"/>
      <c r="L14" s="660"/>
      <c r="N14" s="658"/>
      <c r="O14" s="658"/>
      <c r="P14" s="658"/>
      <c r="Q14" s="658"/>
      <c r="R14" s="658"/>
      <c r="S14" s="658"/>
    </row>
    <row r="15" spans="1:19" ht="15" customHeight="1" x14ac:dyDescent="0.25">
      <c r="A15" s="839" t="s">
        <v>280</v>
      </c>
      <c r="B15" s="1068" t="s">
        <v>281</v>
      </c>
      <c r="C15" s="1068"/>
      <c r="D15" s="1068"/>
      <c r="E15" s="1068"/>
      <c r="G15" s="659"/>
      <c r="H15" s="659"/>
      <c r="I15" s="660"/>
      <c r="J15" s="660"/>
      <c r="K15" s="660"/>
      <c r="L15" s="660"/>
      <c r="N15" s="658"/>
      <c r="O15" s="658"/>
      <c r="P15" s="658"/>
      <c r="Q15" s="658"/>
      <c r="R15" s="658"/>
      <c r="S15" s="658"/>
    </row>
    <row r="16" spans="1:19" x14ac:dyDescent="0.25">
      <c r="A16" s="658"/>
      <c r="B16" s="658"/>
      <c r="C16" s="658"/>
      <c r="D16" s="658"/>
      <c r="E16" s="658"/>
      <c r="F16" s="658"/>
      <c r="G16" s="658"/>
      <c r="H16" s="658"/>
      <c r="I16" s="658"/>
      <c r="J16" s="658"/>
      <c r="K16" s="658"/>
      <c r="L16" s="658"/>
      <c r="M16" s="658"/>
      <c r="N16" s="658"/>
      <c r="O16" s="658"/>
      <c r="P16" s="658"/>
      <c r="Q16" s="658"/>
      <c r="R16" s="658"/>
      <c r="S16" s="658"/>
    </row>
    <row r="17" spans="1:20" s="825" customFormat="1" ht="11.25" x14ac:dyDescent="0.2">
      <c r="A17" s="840" t="s">
        <v>258</v>
      </c>
      <c r="B17" s="840" t="s">
        <v>1161</v>
      </c>
      <c r="C17" s="840" t="s">
        <v>1162</v>
      </c>
      <c r="D17" s="840" t="s">
        <v>1163</v>
      </c>
      <c r="E17" s="840" t="s">
        <v>262</v>
      </c>
      <c r="F17" s="840" t="s">
        <v>264</v>
      </c>
      <c r="G17" s="840" t="s">
        <v>266</v>
      </c>
      <c r="H17" s="840" t="s">
        <v>268</v>
      </c>
      <c r="I17" s="840"/>
      <c r="J17" s="840" t="s">
        <v>272</v>
      </c>
      <c r="K17" s="840" t="s">
        <v>274</v>
      </c>
      <c r="L17" s="840" t="s">
        <v>276</v>
      </c>
      <c r="M17" s="840" t="s">
        <v>278</v>
      </c>
      <c r="N17" s="914" t="s">
        <v>280</v>
      </c>
      <c r="O17" s="824"/>
      <c r="P17" s="824"/>
      <c r="Q17" s="824"/>
      <c r="R17" s="824"/>
      <c r="S17" s="824"/>
      <c r="T17" s="824"/>
    </row>
    <row r="18" spans="1:20" x14ac:dyDescent="0.25">
      <c r="A18" s="1074" t="s">
        <v>1170</v>
      </c>
      <c r="B18" s="1074" t="s">
        <v>283</v>
      </c>
      <c r="C18" s="1075" t="s">
        <v>284</v>
      </c>
      <c r="D18" s="1075" t="s">
        <v>285</v>
      </c>
      <c r="E18" s="1076" t="s">
        <v>286</v>
      </c>
      <c r="F18" s="1076" t="s">
        <v>287</v>
      </c>
      <c r="G18" s="1076" t="s">
        <v>288</v>
      </c>
      <c r="H18" s="1077" t="s">
        <v>1169</v>
      </c>
      <c r="I18" s="1077" t="s">
        <v>1166</v>
      </c>
      <c r="J18" s="1069" t="s">
        <v>289</v>
      </c>
      <c r="K18" s="1069"/>
      <c r="L18" s="1069"/>
      <c r="M18" s="1069"/>
      <c r="N18" s="1075" t="s">
        <v>290</v>
      </c>
      <c r="O18" s="658"/>
    </row>
    <row r="19" spans="1:20" ht="33.75" x14ac:dyDescent="0.25">
      <c r="A19" s="1074"/>
      <c r="B19" s="1074"/>
      <c r="C19" s="1075"/>
      <c r="D19" s="1075"/>
      <c r="E19" s="1076"/>
      <c r="F19" s="1078"/>
      <c r="G19" s="1078"/>
      <c r="H19" s="1078"/>
      <c r="I19" s="1078"/>
      <c r="J19" s="867" t="s">
        <v>291</v>
      </c>
      <c r="K19" s="867" t="s">
        <v>292</v>
      </c>
      <c r="L19" s="867" t="s">
        <v>293</v>
      </c>
      <c r="M19" s="868" t="s">
        <v>294</v>
      </c>
      <c r="N19" s="1075"/>
      <c r="O19" s="658"/>
    </row>
    <row r="20" spans="1:20" ht="22.5" x14ac:dyDescent="0.25">
      <c r="A20" s="883">
        <v>1</v>
      </c>
      <c r="B20" s="798" t="s">
        <v>1145</v>
      </c>
      <c r="C20" s="786" t="s">
        <v>1146</v>
      </c>
      <c r="D20" s="920" t="s">
        <v>471</v>
      </c>
      <c r="E20" s="786" t="s">
        <v>1147</v>
      </c>
      <c r="F20" s="786"/>
      <c r="G20" s="786"/>
      <c r="H20" s="897">
        <v>750</v>
      </c>
      <c r="I20" s="897">
        <v>750</v>
      </c>
      <c r="J20" s="845"/>
      <c r="K20" s="845"/>
      <c r="L20" s="845"/>
      <c r="M20" s="785"/>
      <c r="N20" s="882"/>
    </row>
    <row r="21" spans="1:20" ht="45" x14ac:dyDescent="0.25">
      <c r="A21" s="883">
        <v>2</v>
      </c>
      <c r="B21" s="798" t="s">
        <v>1148</v>
      </c>
      <c r="C21" s="786" t="s">
        <v>523</v>
      </c>
      <c r="D21" s="786" t="s">
        <v>471</v>
      </c>
      <c r="E21" s="786" t="s">
        <v>476</v>
      </c>
      <c r="F21" s="786" t="s">
        <v>477</v>
      </c>
      <c r="G21" s="786"/>
      <c r="H21" s="897">
        <v>1200</v>
      </c>
      <c r="I21" s="897">
        <v>1200</v>
      </c>
      <c r="J21" s="845" t="s">
        <v>301</v>
      </c>
      <c r="K21" s="845"/>
      <c r="L21" s="845"/>
      <c r="M21" s="786"/>
      <c r="N21" s="882"/>
    </row>
    <row r="22" spans="1:20" ht="33.75" x14ac:dyDescent="0.25">
      <c r="A22" s="883">
        <v>3</v>
      </c>
      <c r="B22" s="798" t="s">
        <v>1149</v>
      </c>
      <c r="C22" s="786" t="s">
        <v>523</v>
      </c>
      <c r="D22" s="920" t="s">
        <v>453</v>
      </c>
      <c r="E22" s="785" t="s">
        <v>465</v>
      </c>
      <c r="F22" s="786"/>
      <c r="G22" s="786"/>
      <c r="H22" s="897">
        <v>6000</v>
      </c>
      <c r="I22" s="897">
        <v>6000</v>
      </c>
      <c r="J22" s="845"/>
      <c r="K22" s="845"/>
      <c r="L22" s="845"/>
      <c r="M22" s="786"/>
      <c r="N22" s="882"/>
    </row>
    <row r="23" spans="1:20" ht="33.75" x14ac:dyDescent="0.25">
      <c r="A23" s="883">
        <v>4</v>
      </c>
      <c r="B23" s="798" t="s">
        <v>1149</v>
      </c>
      <c r="C23" s="786" t="s">
        <v>523</v>
      </c>
      <c r="D23" s="920" t="s">
        <v>453</v>
      </c>
      <c r="E23" s="785" t="s">
        <v>524</v>
      </c>
      <c r="F23" s="786"/>
      <c r="G23" s="786"/>
      <c r="H23" s="897">
        <v>200</v>
      </c>
      <c r="I23" s="897">
        <v>200</v>
      </c>
      <c r="J23" s="845"/>
      <c r="K23" s="845"/>
      <c r="L23" s="845"/>
      <c r="M23" s="786"/>
      <c r="N23" s="882"/>
    </row>
    <row r="24" spans="1:20" ht="33.75" x14ac:dyDescent="0.25">
      <c r="A24" s="883">
        <v>5</v>
      </c>
      <c r="B24" s="798" t="s">
        <v>525</v>
      </c>
      <c r="C24" s="785" t="s">
        <v>526</v>
      </c>
      <c r="D24" s="920" t="s">
        <v>480</v>
      </c>
      <c r="E24" s="785" t="s">
        <v>481</v>
      </c>
      <c r="F24" s="785"/>
      <c r="G24" s="786"/>
      <c r="H24" s="897"/>
      <c r="I24" s="897"/>
      <c r="J24" s="788"/>
      <c r="K24" s="788"/>
      <c r="L24" s="788"/>
      <c r="M24" s="785"/>
      <c r="N24" s="882"/>
    </row>
    <row r="25" spans="1:20" ht="33.75" x14ac:dyDescent="0.25">
      <c r="A25" s="883">
        <v>6</v>
      </c>
      <c r="B25" s="798" t="s">
        <v>527</v>
      </c>
      <c r="C25" s="785" t="s">
        <v>528</v>
      </c>
      <c r="D25" s="920" t="s">
        <v>480</v>
      </c>
      <c r="E25" s="785" t="s">
        <v>481</v>
      </c>
      <c r="F25" s="785"/>
      <c r="G25" s="788"/>
      <c r="H25" s="898"/>
      <c r="I25" s="898"/>
      <c r="J25" s="788"/>
      <c r="K25" s="788"/>
      <c r="L25" s="788"/>
      <c r="M25" s="786"/>
      <c r="N25" s="882"/>
    </row>
    <row r="26" spans="1:20" ht="33.75" x14ac:dyDescent="0.25">
      <c r="A26" s="883">
        <v>7</v>
      </c>
      <c r="B26" s="798" t="s">
        <v>525</v>
      </c>
      <c r="C26" s="785" t="s">
        <v>526</v>
      </c>
      <c r="D26" s="920" t="s">
        <v>480</v>
      </c>
      <c r="E26" s="785" t="s">
        <v>529</v>
      </c>
      <c r="F26" s="785"/>
      <c r="G26" s="788"/>
      <c r="H26" s="897">
        <v>800</v>
      </c>
      <c r="I26" s="897">
        <v>800</v>
      </c>
      <c r="J26" s="788"/>
      <c r="K26" s="788"/>
      <c r="L26" s="788"/>
      <c r="M26" s="786"/>
      <c r="N26" s="882"/>
    </row>
    <row r="27" spans="1:20" ht="33.75" x14ac:dyDescent="0.25">
      <c r="A27" s="883">
        <v>8</v>
      </c>
      <c r="B27" s="798" t="s">
        <v>530</v>
      </c>
      <c r="C27" s="785" t="s">
        <v>526</v>
      </c>
      <c r="D27" s="920" t="s">
        <v>491</v>
      </c>
      <c r="E27" s="785" t="s">
        <v>531</v>
      </c>
      <c r="F27" s="785"/>
      <c r="G27" s="788"/>
      <c r="H27" s="897">
        <v>1500</v>
      </c>
      <c r="I27" s="897">
        <v>1500</v>
      </c>
      <c r="J27" s="788"/>
      <c r="K27" s="788"/>
      <c r="L27" s="788"/>
      <c r="M27" s="786"/>
      <c r="N27" s="882"/>
    </row>
    <row r="28" spans="1:20" ht="33.75" x14ac:dyDescent="0.25">
      <c r="A28" s="883">
        <v>9</v>
      </c>
      <c r="B28" s="798" t="s">
        <v>530</v>
      </c>
      <c r="C28" s="785" t="s">
        <v>526</v>
      </c>
      <c r="D28" s="920" t="s">
        <v>491</v>
      </c>
      <c r="E28" s="785" t="s">
        <v>532</v>
      </c>
      <c r="F28" s="785"/>
      <c r="G28" s="788"/>
      <c r="H28" s="897">
        <v>200</v>
      </c>
      <c r="I28" s="897">
        <v>200</v>
      </c>
      <c r="J28" s="799"/>
      <c r="K28" s="799"/>
      <c r="L28" s="799"/>
      <c r="M28" s="921"/>
      <c r="N28" s="882"/>
    </row>
    <row r="29" spans="1:20" ht="33.75" x14ac:dyDescent="0.25">
      <c r="A29" s="883">
        <v>10</v>
      </c>
      <c r="B29" s="798" t="s">
        <v>530</v>
      </c>
      <c r="C29" s="785" t="s">
        <v>526</v>
      </c>
      <c r="D29" s="920" t="s">
        <v>491</v>
      </c>
      <c r="E29" s="785" t="s">
        <v>496</v>
      </c>
      <c r="F29" s="785"/>
      <c r="G29" s="788"/>
      <c r="H29" s="897">
        <v>900</v>
      </c>
      <c r="I29" s="897">
        <v>900</v>
      </c>
      <c r="J29" s="799"/>
      <c r="K29" s="799"/>
      <c r="L29" s="799"/>
      <c r="M29" s="921"/>
      <c r="N29" s="882"/>
    </row>
    <row r="30" spans="1:20" ht="33.75" x14ac:dyDescent="0.25">
      <c r="A30" s="883">
        <v>11</v>
      </c>
      <c r="B30" s="798" t="s">
        <v>530</v>
      </c>
      <c r="C30" s="785" t="s">
        <v>526</v>
      </c>
      <c r="D30" s="920" t="s">
        <v>491</v>
      </c>
      <c r="E30" s="785" t="s">
        <v>494</v>
      </c>
      <c r="F30" s="785"/>
      <c r="G30" s="788"/>
      <c r="H30" s="897">
        <v>1200</v>
      </c>
      <c r="I30" s="897">
        <v>1200</v>
      </c>
      <c r="J30" s="799"/>
      <c r="K30" s="799"/>
      <c r="L30" s="799"/>
      <c r="M30" s="921"/>
      <c r="N30" s="882"/>
    </row>
    <row r="31" spans="1:20" ht="33.75" x14ac:dyDescent="0.25">
      <c r="A31" s="883">
        <v>12</v>
      </c>
      <c r="B31" s="798" t="s">
        <v>530</v>
      </c>
      <c r="C31" s="785" t="s">
        <v>526</v>
      </c>
      <c r="D31" s="920" t="s">
        <v>491</v>
      </c>
      <c r="E31" s="785" t="s">
        <v>533</v>
      </c>
      <c r="F31" s="785"/>
      <c r="G31" s="788"/>
      <c r="H31" s="897">
        <v>800</v>
      </c>
      <c r="I31" s="897">
        <v>800</v>
      </c>
      <c r="J31" s="788"/>
      <c r="K31" s="788"/>
      <c r="L31" s="788"/>
      <c r="M31" s="786"/>
      <c r="N31" s="882"/>
    </row>
    <row r="32" spans="1:20" ht="33.75" x14ac:dyDescent="0.25">
      <c r="A32" s="883">
        <v>13</v>
      </c>
      <c r="B32" s="798" t="s">
        <v>534</v>
      </c>
      <c r="C32" s="785" t="s">
        <v>526</v>
      </c>
      <c r="D32" s="920" t="s">
        <v>491</v>
      </c>
      <c r="E32" s="785" t="s">
        <v>535</v>
      </c>
      <c r="F32" s="785"/>
      <c r="G32" s="788"/>
      <c r="H32" s="897">
        <v>500</v>
      </c>
      <c r="I32" s="897">
        <v>500</v>
      </c>
      <c r="J32" s="788"/>
      <c r="K32" s="788"/>
      <c r="L32" s="788"/>
      <c r="M32" s="786"/>
      <c r="N32" s="882"/>
    </row>
    <row r="33" spans="1:14" ht="33.75" x14ac:dyDescent="0.25">
      <c r="A33" s="883">
        <v>14</v>
      </c>
      <c r="B33" s="798" t="s">
        <v>534</v>
      </c>
      <c r="C33" s="785" t="s">
        <v>526</v>
      </c>
      <c r="D33" s="920" t="s">
        <v>491</v>
      </c>
      <c r="E33" s="785" t="s">
        <v>494</v>
      </c>
      <c r="F33" s="785"/>
      <c r="G33" s="788"/>
      <c r="H33" s="897">
        <v>1200</v>
      </c>
      <c r="I33" s="897">
        <v>1200</v>
      </c>
      <c r="J33" s="788"/>
      <c r="K33" s="788"/>
      <c r="L33" s="788"/>
      <c r="M33" s="786"/>
      <c r="N33" s="882"/>
    </row>
    <row r="34" spans="1:14" ht="33.75" x14ac:dyDescent="0.25">
      <c r="A34" s="883">
        <v>15</v>
      </c>
      <c r="B34" s="798" t="s">
        <v>534</v>
      </c>
      <c r="C34" s="785" t="s">
        <v>526</v>
      </c>
      <c r="D34" s="920" t="s">
        <v>491</v>
      </c>
      <c r="E34" s="785" t="s">
        <v>496</v>
      </c>
      <c r="F34" s="785"/>
      <c r="G34" s="788"/>
      <c r="H34" s="898">
        <v>900</v>
      </c>
      <c r="I34" s="898">
        <v>900</v>
      </c>
      <c r="J34" s="788"/>
      <c r="K34" s="788"/>
      <c r="L34" s="788"/>
      <c r="M34" s="785"/>
      <c r="N34" s="882"/>
    </row>
    <row r="35" spans="1:14" ht="67.5" x14ac:dyDescent="0.25">
      <c r="A35" s="883">
        <v>16</v>
      </c>
      <c r="B35" s="798" t="s">
        <v>534</v>
      </c>
      <c r="C35" s="785" t="s">
        <v>526</v>
      </c>
      <c r="D35" s="920" t="s">
        <v>491</v>
      </c>
      <c r="E35" s="785" t="s">
        <v>492</v>
      </c>
      <c r="F35" s="785"/>
      <c r="G35" s="788"/>
      <c r="H35" s="897">
        <v>30000</v>
      </c>
      <c r="I35" s="897">
        <v>30000</v>
      </c>
      <c r="J35" s="788"/>
      <c r="K35" s="788"/>
      <c r="L35" s="788"/>
      <c r="M35" s="786"/>
      <c r="N35" s="882"/>
    </row>
    <row r="36" spans="1:14" ht="34.5" x14ac:dyDescent="0.25">
      <c r="A36" s="883">
        <v>17</v>
      </c>
      <c r="B36" s="922" t="s">
        <v>527</v>
      </c>
      <c r="C36" s="923" t="s">
        <v>526</v>
      </c>
      <c r="D36" s="828" t="s">
        <v>517</v>
      </c>
      <c r="E36" s="924" t="s">
        <v>536</v>
      </c>
      <c r="F36" s="882"/>
      <c r="G36" s="882"/>
      <c r="H36" s="915">
        <v>15000</v>
      </c>
      <c r="I36" s="915">
        <v>15000</v>
      </c>
      <c r="J36" s="892"/>
      <c r="K36" s="892"/>
      <c r="L36" s="892"/>
      <c r="M36" s="882"/>
      <c r="N36" s="882"/>
    </row>
    <row r="37" spans="1:14" ht="34.5" x14ac:dyDescent="0.25">
      <c r="A37" s="883">
        <v>18</v>
      </c>
      <c r="B37" s="922" t="s">
        <v>537</v>
      </c>
      <c r="C37" s="923" t="s">
        <v>526</v>
      </c>
      <c r="D37" s="828" t="s">
        <v>517</v>
      </c>
      <c r="E37" s="924" t="s">
        <v>536</v>
      </c>
      <c r="F37" s="882"/>
      <c r="G37" s="882"/>
      <c r="H37" s="915">
        <v>15000</v>
      </c>
      <c r="I37" s="915">
        <v>15000</v>
      </c>
      <c r="J37" s="892"/>
      <c r="K37" s="892"/>
      <c r="L37" s="892"/>
      <c r="M37" s="882"/>
      <c r="N37" s="882"/>
    </row>
    <row r="38" spans="1:14" ht="34.5" x14ac:dyDescent="0.25">
      <c r="A38" s="883">
        <v>19</v>
      </c>
      <c r="B38" s="922" t="s">
        <v>525</v>
      </c>
      <c r="C38" s="923" t="s">
        <v>538</v>
      </c>
      <c r="D38" s="828" t="s">
        <v>517</v>
      </c>
      <c r="E38" s="923" t="s">
        <v>539</v>
      </c>
      <c r="F38" s="882"/>
      <c r="G38" s="882"/>
      <c r="H38" s="915">
        <v>15000</v>
      </c>
      <c r="I38" s="915">
        <v>15000</v>
      </c>
      <c r="J38" s="892"/>
      <c r="K38" s="892"/>
      <c r="L38" s="892"/>
      <c r="M38" s="882"/>
      <c r="N38" s="882"/>
    </row>
    <row r="39" spans="1:14" x14ac:dyDescent="0.25">
      <c r="A39" s="827"/>
      <c r="B39" s="827"/>
      <c r="C39" s="827"/>
      <c r="D39" s="827"/>
      <c r="E39" s="827"/>
      <c r="F39" s="827"/>
      <c r="G39" s="827"/>
      <c r="I39" s="1033">
        <f>SUM(I20:I38)</f>
        <v>91150</v>
      </c>
      <c r="J39" s="827"/>
      <c r="K39" s="827"/>
      <c r="L39" s="827"/>
      <c r="M39" s="827"/>
      <c r="N39" s="827"/>
    </row>
  </sheetData>
  <mergeCells count="24">
    <mergeCell ref="N18:N19"/>
    <mergeCell ref="B13:E13"/>
    <mergeCell ref="B14:E14"/>
    <mergeCell ref="B15:E15"/>
    <mergeCell ref="I18:I19"/>
    <mergeCell ref="J18:M18"/>
    <mergeCell ref="G18:G19"/>
    <mergeCell ref="H18:H19"/>
    <mergeCell ref="F18:F19"/>
    <mergeCell ref="B8:E8"/>
    <mergeCell ref="B9:E9"/>
    <mergeCell ref="B10:E10"/>
    <mergeCell ref="B11:E11"/>
    <mergeCell ref="B12:E12"/>
    <mergeCell ref="B3:E3"/>
    <mergeCell ref="B4:E4"/>
    <mergeCell ref="B5:E5"/>
    <mergeCell ref="B6:E6"/>
    <mergeCell ref="B7:E7"/>
    <mergeCell ref="A18:A19"/>
    <mergeCell ref="B18:B19"/>
    <mergeCell ref="C18:C19"/>
    <mergeCell ref="D18:D19"/>
    <mergeCell ref="E18:E19"/>
  </mergeCells>
  <pageMargins left="0.7" right="0.7" top="0.75" bottom="0.75" header="0.3" footer="0.3"/>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73"/>
  <sheetViews>
    <sheetView zoomScaleNormal="100" workbookViewId="0">
      <selection activeCell="H68" sqref="H68"/>
    </sheetView>
  </sheetViews>
  <sheetFormatPr defaultRowHeight="15" x14ac:dyDescent="0.25"/>
  <cols>
    <col min="1" max="1" width="14" customWidth="1"/>
    <col min="4" max="4" width="15.7109375" customWidth="1"/>
    <col min="5" max="5" width="10" customWidth="1"/>
    <col min="7" max="7" width="14.85546875" customWidth="1"/>
    <col min="8" max="8" width="13.140625" bestFit="1" customWidth="1"/>
    <col min="9" max="9" width="13.5703125" bestFit="1" customWidth="1"/>
    <col min="11" max="11" width="11" customWidth="1"/>
    <col min="13" max="13" width="12.5703125" customWidth="1"/>
    <col min="14" max="14" width="11.7109375" bestFit="1" customWidth="1"/>
    <col min="15" max="15" width="10.140625" bestFit="1" customWidth="1"/>
  </cols>
  <sheetData>
    <row r="1" spans="1:20" ht="21" x14ac:dyDescent="0.25">
      <c r="A1" s="841" t="s">
        <v>679</v>
      </c>
      <c r="C1" s="658"/>
      <c r="D1" s="657"/>
      <c r="G1" s="659"/>
      <c r="H1" s="659"/>
      <c r="I1" s="659"/>
      <c r="J1" s="660"/>
      <c r="K1" s="660"/>
      <c r="L1" s="660"/>
      <c r="M1" s="660"/>
      <c r="O1" s="658"/>
      <c r="P1" s="658"/>
      <c r="Q1" s="658"/>
      <c r="R1" s="658"/>
      <c r="S1" s="658"/>
      <c r="T1" s="658"/>
    </row>
    <row r="2" spans="1:20" x14ac:dyDescent="0.25">
      <c r="A2" s="834" t="s">
        <v>255</v>
      </c>
      <c r="B2" s="835"/>
      <c r="C2" s="836"/>
      <c r="D2" s="837"/>
      <c r="E2" s="837"/>
      <c r="G2" s="659"/>
      <c r="H2" s="659"/>
      <c r="I2" s="659"/>
      <c r="J2" s="660"/>
      <c r="K2" s="660"/>
      <c r="L2" s="660"/>
      <c r="M2" s="660"/>
      <c r="O2" s="658"/>
      <c r="P2" s="658"/>
      <c r="Q2" s="658"/>
      <c r="R2" s="658"/>
      <c r="S2" s="658"/>
      <c r="T2" s="658"/>
    </row>
    <row r="3" spans="1:20" x14ac:dyDescent="0.25">
      <c r="A3" s="838" t="s">
        <v>256</v>
      </c>
      <c r="B3" s="1068" t="s">
        <v>257</v>
      </c>
      <c r="C3" s="1068"/>
      <c r="D3" s="1068"/>
      <c r="E3" s="1068"/>
      <c r="G3" s="659"/>
      <c r="H3" s="659"/>
      <c r="I3" s="659"/>
      <c r="J3" s="660"/>
      <c r="K3" s="660"/>
      <c r="L3" s="660"/>
      <c r="M3" s="660"/>
      <c r="O3" s="658"/>
      <c r="P3" s="658"/>
      <c r="Q3" s="658"/>
      <c r="R3" s="658"/>
      <c r="S3" s="658"/>
      <c r="T3" s="658"/>
    </row>
    <row r="4" spans="1:20" x14ac:dyDescent="0.25">
      <c r="A4" s="839" t="s">
        <v>258</v>
      </c>
      <c r="B4" s="1068" t="s">
        <v>259</v>
      </c>
      <c r="C4" s="1068"/>
      <c r="D4" s="1068"/>
      <c r="E4" s="1068"/>
      <c r="G4" s="659"/>
      <c r="H4" s="659"/>
      <c r="I4" s="659"/>
      <c r="J4" s="660"/>
      <c r="K4" s="660"/>
      <c r="L4" s="660"/>
      <c r="M4" s="660"/>
      <c r="O4" s="658"/>
      <c r="P4" s="658"/>
      <c r="Q4" s="658"/>
      <c r="R4" s="658"/>
      <c r="S4" s="658"/>
      <c r="T4" s="658"/>
    </row>
    <row r="5" spans="1:20" ht="15" customHeight="1" x14ac:dyDescent="0.25">
      <c r="A5" s="839" t="s">
        <v>260</v>
      </c>
      <c r="B5" s="1068" t="s">
        <v>261</v>
      </c>
      <c r="C5" s="1068"/>
      <c r="D5" s="1068"/>
      <c r="E5" s="1068"/>
      <c r="G5" s="659"/>
      <c r="H5" s="659"/>
      <c r="I5" s="659"/>
      <c r="J5" s="660"/>
      <c r="K5" s="660"/>
      <c r="L5" s="660"/>
      <c r="M5" s="660"/>
      <c r="O5" s="658"/>
      <c r="P5" s="658"/>
      <c r="Q5" s="658"/>
      <c r="R5" s="658"/>
      <c r="S5" s="658"/>
      <c r="T5" s="658"/>
    </row>
    <row r="6" spans="1:20" ht="15" customHeight="1" x14ac:dyDescent="0.25">
      <c r="A6" s="839" t="s">
        <v>262</v>
      </c>
      <c r="B6" s="1068" t="s">
        <v>263</v>
      </c>
      <c r="C6" s="1068"/>
      <c r="D6" s="1068"/>
      <c r="E6" s="1068"/>
      <c r="G6" s="659"/>
      <c r="H6" s="659"/>
      <c r="I6" s="659"/>
      <c r="J6" s="660"/>
      <c r="K6" s="660"/>
      <c r="L6" s="660"/>
      <c r="M6" s="660"/>
      <c r="O6" s="658"/>
      <c r="P6" s="658"/>
      <c r="Q6" s="658"/>
      <c r="R6" s="658"/>
      <c r="S6" s="658"/>
      <c r="T6" s="658"/>
    </row>
    <row r="7" spans="1:20" ht="15" customHeight="1" x14ac:dyDescent="0.25">
      <c r="A7" s="839" t="s">
        <v>264</v>
      </c>
      <c r="B7" s="1068" t="s">
        <v>265</v>
      </c>
      <c r="C7" s="1068"/>
      <c r="D7" s="1068"/>
      <c r="E7" s="1068"/>
      <c r="G7" s="659"/>
      <c r="H7" s="659"/>
      <c r="I7" s="659"/>
      <c r="J7" s="660"/>
      <c r="K7" s="660"/>
      <c r="L7" s="660"/>
      <c r="M7" s="660"/>
      <c r="O7" s="658"/>
      <c r="P7" s="658"/>
      <c r="Q7" s="658"/>
      <c r="R7" s="658"/>
      <c r="S7" s="658"/>
      <c r="T7" s="658"/>
    </row>
    <row r="8" spans="1:20" ht="29.25" customHeight="1" x14ac:dyDescent="0.25">
      <c r="A8" s="839" t="s">
        <v>266</v>
      </c>
      <c r="B8" s="1068" t="s">
        <v>267</v>
      </c>
      <c r="C8" s="1068"/>
      <c r="D8" s="1068"/>
      <c r="E8" s="1068"/>
      <c r="G8" s="659"/>
      <c r="H8" s="659"/>
      <c r="I8" s="659"/>
      <c r="J8" s="660"/>
      <c r="K8" s="660"/>
      <c r="L8" s="660"/>
      <c r="M8" s="660"/>
      <c r="O8" s="658"/>
      <c r="P8" s="658"/>
      <c r="Q8" s="658"/>
      <c r="R8" s="658"/>
      <c r="S8" s="658"/>
      <c r="T8" s="658"/>
    </row>
    <row r="9" spans="1:20" ht="15" customHeight="1" x14ac:dyDescent="0.25">
      <c r="A9" s="839" t="s">
        <v>268</v>
      </c>
      <c r="B9" s="1068" t="s">
        <v>269</v>
      </c>
      <c r="C9" s="1068"/>
      <c r="D9" s="1068"/>
      <c r="E9" s="1068"/>
      <c r="G9" s="659"/>
      <c r="H9" s="659"/>
      <c r="I9" s="659"/>
      <c r="J9" s="660"/>
      <c r="K9" s="660"/>
      <c r="L9" s="660"/>
      <c r="M9" s="660"/>
      <c r="O9" s="658"/>
      <c r="P9" s="658"/>
      <c r="Q9" s="658"/>
      <c r="R9" s="658"/>
      <c r="S9" s="658"/>
      <c r="T9" s="658"/>
    </row>
    <row r="10" spans="1:20" ht="15" customHeight="1" x14ac:dyDescent="0.25">
      <c r="A10" s="839" t="s">
        <v>270</v>
      </c>
      <c r="B10" s="1068" t="s">
        <v>271</v>
      </c>
      <c r="C10" s="1068"/>
      <c r="D10" s="1068"/>
      <c r="E10" s="1068"/>
      <c r="G10" s="659"/>
      <c r="H10" s="659"/>
      <c r="I10" s="659"/>
      <c r="J10" s="660"/>
      <c r="K10" s="660"/>
      <c r="L10" s="660"/>
      <c r="M10" s="660"/>
      <c r="O10" s="658"/>
      <c r="P10" s="658"/>
      <c r="Q10" s="658"/>
      <c r="R10" s="658"/>
      <c r="S10" s="658"/>
      <c r="T10" s="658"/>
    </row>
    <row r="11" spans="1:20" ht="23.25" customHeight="1" x14ac:dyDescent="0.25">
      <c r="A11" s="839" t="s">
        <v>272</v>
      </c>
      <c r="B11" s="1068" t="s">
        <v>273</v>
      </c>
      <c r="C11" s="1068"/>
      <c r="D11" s="1068"/>
      <c r="E11" s="1068"/>
      <c r="G11" s="659"/>
      <c r="H11" s="659"/>
      <c r="I11" s="659"/>
      <c r="J11" s="660"/>
      <c r="K11" s="660"/>
      <c r="L11" s="660"/>
      <c r="M11" s="660"/>
      <c r="O11" s="658"/>
      <c r="P11" s="658"/>
      <c r="Q11" s="658"/>
      <c r="R11" s="658"/>
      <c r="S11" s="658"/>
      <c r="T11" s="658"/>
    </row>
    <row r="12" spans="1:20" ht="22.5" customHeight="1" x14ac:dyDescent="0.25">
      <c r="A12" s="839" t="s">
        <v>274</v>
      </c>
      <c r="B12" s="1068" t="s">
        <v>275</v>
      </c>
      <c r="C12" s="1068"/>
      <c r="D12" s="1068"/>
      <c r="E12" s="1068"/>
      <c r="G12" s="659"/>
      <c r="H12" s="659"/>
      <c r="I12" s="659"/>
      <c r="J12" s="660"/>
      <c r="K12" s="660"/>
      <c r="L12" s="660"/>
      <c r="M12" s="660"/>
      <c r="O12" s="658"/>
      <c r="P12" s="658"/>
      <c r="Q12" s="658"/>
      <c r="R12" s="658"/>
      <c r="S12" s="658"/>
      <c r="T12" s="658"/>
    </row>
    <row r="13" spans="1:20" ht="23.25" customHeight="1" x14ac:dyDescent="0.25">
      <c r="A13" s="839" t="s">
        <v>276</v>
      </c>
      <c r="B13" s="1068" t="s">
        <v>277</v>
      </c>
      <c r="C13" s="1068"/>
      <c r="D13" s="1068"/>
      <c r="E13" s="1068"/>
      <c r="G13" s="659"/>
      <c r="H13" s="659"/>
      <c r="I13" s="659"/>
      <c r="J13" s="660"/>
      <c r="K13" s="660"/>
      <c r="L13" s="660"/>
      <c r="M13" s="660"/>
      <c r="O13" s="658"/>
      <c r="P13" s="658"/>
      <c r="Q13" s="658"/>
      <c r="R13" s="658"/>
      <c r="S13" s="658"/>
      <c r="T13" s="658"/>
    </row>
    <row r="14" spans="1:20" ht="20.25" customHeight="1" x14ac:dyDescent="0.25">
      <c r="A14" s="839" t="s">
        <v>278</v>
      </c>
      <c r="B14" s="1068" t="s">
        <v>279</v>
      </c>
      <c r="C14" s="1068"/>
      <c r="D14" s="1068"/>
      <c r="E14" s="1068"/>
      <c r="G14" s="659"/>
      <c r="H14" s="659"/>
      <c r="I14" s="659"/>
      <c r="J14" s="660"/>
      <c r="K14" s="660"/>
      <c r="L14" s="660"/>
      <c r="M14" s="660"/>
      <c r="O14" s="658"/>
      <c r="P14" s="658"/>
      <c r="Q14" s="658"/>
      <c r="R14" s="658"/>
      <c r="S14" s="658"/>
      <c r="T14" s="658"/>
    </row>
    <row r="15" spans="1:20" ht="15" customHeight="1" x14ac:dyDescent="0.25">
      <c r="A15" s="839" t="s">
        <v>280</v>
      </c>
      <c r="B15" s="1068" t="s">
        <v>281</v>
      </c>
      <c r="C15" s="1068"/>
      <c r="D15" s="1068"/>
      <c r="E15" s="1068"/>
      <c r="G15" s="659"/>
      <c r="H15" s="659"/>
      <c r="I15" s="659"/>
      <c r="J15" s="660"/>
      <c r="K15" s="660"/>
      <c r="L15" s="660"/>
      <c r="M15" s="660"/>
      <c r="O15" s="658"/>
      <c r="P15" s="658"/>
      <c r="Q15" s="658"/>
      <c r="R15" s="658"/>
      <c r="S15" s="658"/>
      <c r="T15" s="658"/>
    </row>
    <row r="16" spans="1:20" x14ac:dyDescent="0.25">
      <c r="A16" s="658"/>
      <c r="B16" s="658"/>
      <c r="C16" s="658"/>
      <c r="D16" s="658"/>
      <c r="E16" s="658"/>
      <c r="F16" s="658"/>
      <c r="G16" s="658"/>
      <c r="H16" s="658"/>
      <c r="I16" s="658"/>
      <c r="J16" s="658"/>
      <c r="K16" s="658"/>
      <c r="L16" s="658"/>
      <c r="M16" s="658"/>
      <c r="N16" s="658"/>
      <c r="O16" s="658"/>
      <c r="P16" s="658"/>
      <c r="Q16" s="658"/>
      <c r="R16" s="658"/>
      <c r="S16" s="658"/>
      <c r="T16" s="658"/>
    </row>
    <row r="17" spans="1:20" s="825" customFormat="1" ht="11.25" x14ac:dyDescent="0.2">
      <c r="A17" s="842" t="s">
        <v>258</v>
      </c>
      <c r="B17" s="842" t="s">
        <v>1161</v>
      </c>
      <c r="C17" s="842" t="s">
        <v>1162</v>
      </c>
      <c r="D17" s="842" t="s">
        <v>1163</v>
      </c>
      <c r="E17" s="842" t="s">
        <v>262</v>
      </c>
      <c r="F17" s="842" t="s">
        <v>264</v>
      </c>
      <c r="G17" s="842" t="s">
        <v>266</v>
      </c>
      <c r="H17" s="842" t="s">
        <v>268</v>
      </c>
      <c r="I17" s="1034"/>
      <c r="J17" s="842" t="s">
        <v>272</v>
      </c>
      <c r="K17" s="842" t="s">
        <v>274</v>
      </c>
      <c r="L17" s="842" t="s">
        <v>276</v>
      </c>
      <c r="M17" s="842" t="s">
        <v>278</v>
      </c>
      <c r="N17" s="925" t="s">
        <v>280</v>
      </c>
      <c r="O17" s="863"/>
      <c r="P17" s="863"/>
      <c r="Q17" s="824"/>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row>
    <row r="20" spans="1:20" ht="124.5" x14ac:dyDescent="0.25">
      <c r="A20" s="866">
        <v>1</v>
      </c>
      <c r="B20" s="933" t="s">
        <v>540</v>
      </c>
      <c r="C20" s="934" t="s">
        <v>432</v>
      </c>
      <c r="D20" s="934" t="s">
        <v>541</v>
      </c>
      <c r="E20" s="935" t="s">
        <v>542</v>
      </c>
      <c r="F20" s="934" t="s">
        <v>543</v>
      </c>
      <c r="G20" s="934">
        <v>1</v>
      </c>
      <c r="H20" s="936"/>
      <c r="I20" s="936"/>
      <c r="J20" s="877"/>
      <c r="K20" s="877" t="s">
        <v>301</v>
      </c>
      <c r="L20" s="877"/>
      <c r="M20" s="877"/>
      <c r="N20" s="937" t="s">
        <v>1183</v>
      </c>
      <c r="O20" s="938">
        <v>120000</v>
      </c>
      <c r="P20" s="929" t="s">
        <v>1019</v>
      </c>
    </row>
    <row r="21" spans="1:20" ht="169.5" x14ac:dyDescent="0.25">
      <c r="A21" s="866">
        <v>2</v>
      </c>
      <c r="B21" s="933" t="s">
        <v>540</v>
      </c>
      <c r="C21" s="934" t="s">
        <v>432</v>
      </c>
      <c r="D21" s="934" t="s">
        <v>541</v>
      </c>
      <c r="E21" s="935" t="s">
        <v>544</v>
      </c>
      <c r="F21" s="934" t="s">
        <v>543</v>
      </c>
      <c r="G21" s="934">
        <v>1</v>
      </c>
      <c r="H21" s="936"/>
      <c r="I21" s="936"/>
      <c r="J21" s="877"/>
      <c r="K21" s="877" t="s">
        <v>301</v>
      </c>
      <c r="L21" s="877"/>
      <c r="M21" s="877"/>
      <c r="N21" s="937" t="s">
        <v>1184</v>
      </c>
      <c r="O21" s="938">
        <v>180000</v>
      </c>
      <c r="P21" s="929" t="s">
        <v>1020</v>
      </c>
    </row>
    <row r="22" spans="1:20" ht="102" x14ac:dyDescent="0.25">
      <c r="A22" s="866">
        <v>3</v>
      </c>
      <c r="B22" s="933" t="s">
        <v>540</v>
      </c>
      <c r="C22" s="934" t="s">
        <v>432</v>
      </c>
      <c r="D22" s="934" t="s">
        <v>541</v>
      </c>
      <c r="E22" s="935" t="s">
        <v>1021</v>
      </c>
      <c r="F22" s="934" t="s">
        <v>543</v>
      </c>
      <c r="G22" s="934">
        <v>1</v>
      </c>
      <c r="H22" s="936">
        <v>90000</v>
      </c>
      <c r="I22" s="936">
        <v>90000</v>
      </c>
      <c r="J22" s="877"/>
      <c r="K22" s="877" t="s">
        <v>301</v>
      </c>
      <c r="L22" s="877"/>
      <c r="M22" s="877"/>
      <c r="N22" s="926" t="s">
        <v>1022</v>
      </c>
      <c r="O22" s="938"/>
      <c r="P22" s="929" t="s">
        <v>1023</v>
      </c>
    </row>
    <row r="23" spans="1:20" ht="135.75" x14ac:dyDescent="0.25">
      <c r="A23" s="866">
        <v>4</v>
      </c>
      <c r="B23" s="933" t="s">
        <v>540</v>
      </c>
      <c r="C23" s="934" t="s">
        <v>432</v>
      </c>
      <c r="D23" s="934" t="s">
        <v>545</v>
      </c>
      <c r="E23" s="935" t="s">
        <v>546</v>
      </c>
      <c r="F23" s="934" t="s">
        <v>543</v>
      </c>
      <c r="G23" s="934">
        <v>1</v>
      </c>
      <c r="H23" s="936"/>
      <c r="I23" s="936"/>
      <c r="J23" s="877" t="s">
        <v>301</v>
      </c>
      <c r="K23" s="877"/>
      <c r="L23" s="877"/>
      <c r="M23" s="877"/>
      <c r="N23" s="937" t="s">
        <v>1185</v>
      </c>
      <c r="O23" s="938">
        <v>18000</v>
      </c>
      <c r="P23" s="929" t="s">
        <v>1024</v>
      </c>
    </row>
    <row r="24" spans="1:20" ht="45" x14ac:dyDescent="0.25">
      <c r="A24" s="866">
        <v>5</v>
      </c>
      <c r="B24" s="933" t="s">
        <v>540</v>
      </c>
      <c r="C24" s="934" t="s">
        <v>432</v>
      </c>
      <c r="D24" s="934" t="s">
        <v>545</v>
      </c>
      <c r="E24" s="935" t="s">
        <v>547</v>
      </c>
      <c r="F24" s="934" t="s">
        <v>543</v>
      </c>
      <c r="G24" s="934"/>
      <c r="H24" s="939"/>
      <c r="I24" s="939"/>
      <c r="J24" s="877"/>
      <c r="K24" s="877"/>
      <c r="L24" s="877"/>
      <c r="M24" s="877" t="s">
        <v>301</v>
      </c>
      <c r="N24" s="935" t="s">
        <v>548</v>
      </c>
      <c r="O24" s="940"/>
      <c r="P24" s="929"/>
    </row>
    <row r="25" spans="1:20" ht="78.75" x14ac:dyDescent="0.25">
      <c r="A25" s="866">
        <v>6</v>
      </c>
      <c r="B25" s="933" t="s">
        <v>540</v>
      </c>
      <c r="C25" s="934" t="s">
        <v>432</v>
      </c>
      <c r="D25" s="934" t="s">
        <v>541</v>
      </c>
      <c r="E25" s="935" t="s">
        <v>1025</v>
      </c>
      <c r="F25" s="934" t="s">
        <v>543</v>
      </c>
      <c r="G25" s="934">
        <v>1</v>
      </c>
      <c r="H25" s="939">
        <v>20000</v>
      </c>
      <c r="I25" s="939">
        <v>20000</v>
      </c>
      <c r="J25" s="877"/>
      <c r="K25" s="877"/>
      <c r="L25" s="877" t="s">
        <v>301</v>
      </c>
      <c r="M25" s="877"/>
      <c r="N25" s="935" t="s">
        <v>1026</v>
      </c>
      <c r="O25" s="940"/>
      <c r="P25" s="929" t="s">
        <v>1027</v>
      </c>
    </row>
    <row r="26" spans="1:20" ht="90" x14ac:dyDescent="0.25">
      <c r="A26" s="866">
        <v>7</v>
      </c>
      <c r="B26" s="933" t="s">
        <v>540</v>
      </c>
      <c r="C26" s="934" t="s">
        <v>432</v>
      </c>
      <c r="D26" s="934" t="s">
        <v>545</v>
      </c>
      <c r="E26" s="935" t="s">
        <v>549</v>
      </c>
      <c r="F26" s="934" t="s">
        <v>543</v>
      </c>
      <c r="G26" s="934">
        <v>1</v>
      </c>
      <c r="H26" s="939">
        <v>900</v>
      </c>
      <c r="I26" s="939">
        <v>900</v>
      </c>
      <c r="J26" s="877" t="s">
        <v>301</v>
      </c>
      <c r="K26" s="877"/>
      <c r="L26" s="877"/>
      <c r="M26" s="877"/>
      <c r="N26" s="935" t="s">
        <v>550</v>
      </c>
      <c r="O26" s="940"/>
      <c r="P26" s="941"/>
    </row>
    <row r="27" spans="1:20" ht="33.75" x14ac:dyDescent="0.25">
      <c r="A27" s="866">
        <v>8</v>
      </c>
      <c r="B27" s="933" t="s">
        <v>540</v>
      </c>
      <c r="C27" s="934" t="s">
        <v>432</v>
      </c>
      <c r="D27" s="934" t="s">
        <v>545</v>
      </c>
      <c r="E27" s="935" t="s">
        <v>1028</v>
      </c>
      <c r="F27" s="934" t="s">
        <v>543</v>
      </c>
      <c r="G27" s="934"/>
      <c r="H27" s="939">
        <v>4000</v>
      </c>
      <c r="I27" s="939">
        <v>4000</v>
      </c>
      <c r="J27" s="877"/>
      <c r="K27" s="877" t="s">
        <v>301</v>
      </c>
      <c r="L27" s="877"/>
      <c r="M27" s="877"/>
      <c r="N27" s="935" t="s">
        <v>551</v>
      </c>
      <c r="O27" s="940"/>
      <c r="P27" s="941"/>
    </row>
    <row r="28" spans="1:20" ht="102" x14ac:dyDescent="0.25">
      <c r="A28" s="866">
        <v>9</v>
      </c>
      <c r="B28" s="933" t="s">
        <v>540</v>
      </c>
      <c r="C28" s="934" t="s">
        <v>432</v>
      </c>
      <c r="D28" s="934" t="s">
        <v>541</v>
      </c>
      <c r="E28" s="935" t="s">
        <v>1029</v>
      </c>
      <c r="F28" s="934" t="s">
        <v>543</v>
      </c>
      <c r="G28" s="934">
        <v>1</v>
      </c>
      <c r="H28" s="939">
        <v>140000</v>
      </c>
      <c r="I28" s="939">
        <v>140000</v>
      </c>
      <c r="J28" s="877"/>
      <c r="K28" s="877" t="s">
        <v>301</v>
      </c>
      <c r="L28" s="877"/>
      <c r="M28" s="877"/>
      <c r="N28" s="926" t="s">
        <v>553</v>
      </c>
      <c r="O28" s="940"/>
      <c r="P28" s="929" t="s">
        <v>1030</v>
      </c>
    </row>
    <row r="29" spans="1:20" ht="45.75" x14ac:dyDescent="0.25">
      <c r="A29" s="866">
        <v>10</v>
      </c>
      <c r="B29" s="933" t="s">
        <v>540</v>
      </c>
      <c r="C29" s="934" t="s">
        <v>432</v>
      </c>
      <c r="D29" s="934" t="s">
        <v>541</v>
      </c>
      <c r="E29" s="935" t="s">
        <v>554</v>
      </c>
      <c r="F29" s="934" t="s">
        <v>543</v>
      </c>
      <c r="G29" s="934">
        <v>1</v>
      </c>
      <c r="H29" s="939">
        <v>25000</v>
      </c>
      <c r="I29" s="939">
        <v>25000</v>
      </c>
      <c r="J29" s="877"/>
      <c r="K29" s="877" t="s">
        <v>301</v>
      </c>
      <c r="L29" s="877"/>
      <c r="M29" s="877"/>
      <c r="N29" s="926" t="s">
        <v>555</v>
      </c>
      <c r="O29" s="940"/>
      <c r="P29" s="929" t="s">
        <v>1031</v>
      </c>
    </row>
    <row r="30" spans="1:20" ht="33.75" x14ac:dyDescent="0.25">
      <c r="A30" s="866">
        <v>11</v>
      </c>
      <c r="B30" s="933" t="s">
        <v>540</v>
      </c>
      <c r="C30" s="934" t="s">
        <v>432</v>
      </c>
      <c r="D30" s="934" t="s">
        <v>541</v>
      </c>
      <c r="E30" s="935" t="s">
        <v>1032</v>
      </c>
      <c r="F30" s="934" t="s">
        <v>543</v>
      </c>
      <c r="G30" s="934">
        <v>1</v>
      </c>
      <c r="H30" s="939">
        <v>20000</v>
      </c>
      <c r="I30" s="939">
        <v>20000</v>
      </c>
      <c r="J30" s="877" t="s">
        <v>301</v>
      </c>
      <c r="K30" s="877"/>
      <c r="L30" s="877"/>
      <c r="M30" s="877"/>
      <c r="N30" s="926" t="s">
        <v>556</v>
      </c>
      <c r="O30" s="940"/>
      <c r="P30" s="941"/>
    </row>
    <row r="31" spans="1:20" ht="56.25" x14ac:dyDescent="0.25">
      <c r="A31" s="866">
        <v>12</v>
      </c>
      <c r="B31" s="933" t="s">
        <v>540</v>
      </c>
      <c r="C31" s="934" t="s">
        <v>432</v>
      </c>
      <c r="D31" s="934" t="s">
        <v>557</v>
      </c>
      <c r="E31" s="935" t="s">
        <v>558</v>
      </c>
      <c r="F31" s="934" t="s">
        <v>543</v>
      </c>
      <c r="G31" s="934">
        <v>1</v>
      </c>
      <c r="H31" s="939">
        <v>3500</v>
      </c>
      <c r="I31" s="939">
        <v>3500</v>
      </c>
      <c r="J31" s="877"/>
      <c r="K31" s="877"/>
      <c r="L31" s="877"/>
      <c r="M31" s="877" t="s">
        <v>301</v>
      </c>
      <c r="N31" s="934" t="s">
        <v>559</v>
      </c>
      <c r="O31" s="940"/>
      <c r="P31" s="941"/>
    </row>
    <row r="32" spans="1:20" ht="45" x14ac:dyDescent="0.25">
      <c r="A32" s="866">
        <v>13</v>
      </c>
      <c r="B32" s="933" t="s">
        <v>540</v>
      </c>
      <c r="C32" s="934" t="s">
        <v>432</v>
      </c>
      <c r="D32" s="934" t="s">
        <v>557</v>
      </c>
      <c r="E32" s="935" t="s">
        <v>1033</v>
      </c>
      <c r="F32" s="934" t="s">
        <v>543</v>
      </c>
      <c r="G32" s="934">
        <v>1</v>
      </c>
      <c r="H32" s="939">
        <v>2000</v>
      </c>
      <c r="I32" s="939">
        <v>2000</v>
      </c>
      <c r="J32" s="877"/>
      <c r="K32" s="877"/>
      <c r="L32" s="877" t="s">
        <v>301</v>
      </c>
      <c r="M32" s="877"/>
      <c r="N32" s="934" t="s">
        <v>1034</v>
      </c>
      <c r="O32" s="940"/>
      <c r="P32" s="929" t="s">
        <v>1035</v>
      </c>
    </row>
    <row r="33" spans="1:16" ht="327" x14ac:dyDescent="0.25">
      <c r="A33" s="866">
        <v>14</v>
      </c>
      <c r="B33" s="933" t="s">
        <v>540</v>
      </c>
      <c r="C33" s="934" t="s">
        <v>436</v>
      </c>
      <c r="D33" s="934" t="s">
        <v>541</v>
      </c>
      <c r="E33" s="935" t="s">
        <v>560</v>
      </c>
      <c r="F33" s="934" t="s">
        <v>543</v>
      </c>
      <c r="G33" s="934"/>
      <c r="H33" s="939"/>
      <c r="I33" s="939"/>
      <c r="J33" s="877"/>
      <c r="K33" s="877" t="s">
        <v>301</v>
      </c>
      <c r="L33" s="877"/>
      <c r="M33" s="877"/>
      <c r="N33" s="926" t="s">
        <v>1174</v>
      </c>
      <c r="O33" s="940">
        <v>120000</v>
      </c>
      <c r="P33" s="929" t="s">
        <v>1019</v>
      </c>
    </row>
    <row r="34" spans="1:16" ht="169.5" x14ac:dyDescent="0.25">
      <c r="A34" s="866">
        <v>15</v>
      </c>
      <c r="B34" s="933" t="s">
        <v>540</v>
      </c>
      <c r="C34" s="934" t="s">
        <v>436</v>
      </c>
      <c r="D34" s="934" t="s">
        <v>541</v>
      </c>
      <c r="E34" s="935" t="s">
        <v>561</v>
      </c>
      <c r="F34" s="934" t="s">
        <v>543</v>
      </c>
      <c r="G34" s="934">
        <v>1</v>
      </c>
      <c r="H34" s="936"/>
      <c r="I34" s="936"/>
      <c r="J34" s="877"/>
      <c r="K34" s="877" t="s">
        <v>301</v>
      </c>
      <c r="L34" s="877"/>
      <c r="M34" s="877"/>
      <c r="N34" s="926" t="s">
        <v>1175</v>
      </c>
      <c r="O34" s="938">
        <v>180000</v>
      </c>
      <c r="P34" s="929" t="s">
        <v>1020</v>
      </c>
    </row>
    <row r="35" spans="1:16" ht="102" x14ac:dyDescent="0.25">
      <c r="A35" s="866">
        <v>16</v>
      </c>
      <c r="B35" s="933" t="s">
        <v>540</v>
      </c>
      <c r="C35" s="934" t="s">
        <v>436</v>
      </c>
      <c r="D35" s="934" t="s">
        <v>541</v>
      </c>
      <c r="E35" s="935" t="s">
        <v>1036</v>
      </c>
      <c r="F35" s="934" t="s">
        <v>543</v>
      </c>
      <c r="G35" s="934">
        <v>1</v>
      </c>
      <c r="H35" s="936">
        <v>90000</v>
      </c>
      <c r="I35" s="936">
        <v>90000</v>
      </c>
      <c r="J35" s="877"/>
      <c r="K35" s="877" t="s">
        <v>301</v>
      </c>
      <c r="L35" s="877"/>
      <c r="M35" s="877"/>
      <c r="N35" s="926" t="s">
        <v>1022</v>
      </c>
      <c r="O35" s="938"/>
      <c r="P35" s="929" t="s">
        <v>1023</v>
      </c>
    </row>
    <row r="36" spans="1:16" ht="67.5" x14ac:dyDescent="0.25">
      <c r="A36" s="866">
        <v>17</v>
      </c>
      <c r="B36" s="933" t="s">
        <v>540</v>
      </c>
      <c r="C36" s="934" t="s">
        <v>436</v>
      </c>
      <c r="D36" s="934" t="s">
        <v>541</v>
      </c>
      <c r="E36" s="935" t="s">
        <v>1025</v>
      </c>
      <c r="F36" s="934" t="s">
        <v>543</v>
      </c>
      <c r="G36" s="934">
        <v>1</v>
      </c>
      <c r="H36" s="939">
        <v>20000</v>
      </c>
      <c r="I36" s="939">
        <v>20000</v>
      </c>
      <c r="J36" s="877"/>
      <c r="K36" s="877"/>
      <c r="L36" s="877" t="s">
        <v>301</v>
      </c>
      <c r="M36" s="877"/>
      <c r="N36" s="935" t="s">
        <v>1037</v>
      </c>
      <c r="O36" s="940"/>
      <c r="P36" s="929"/>
    </row>
    <row r="37" spans="1:16" ht="135.75" x14ac:dyDescent="0.25">
      <c r="A37" s="866">
        <v>18</v>
      </c>
      <c r="B37" s="933" t="s">
        <v>540</v>
      </c>
      <c r="C37" s="934" t="s">
        <v>436</v>
      </c>
      <c r="D37" s="934" t="s">
        <v>545</v>
      </c>
      <c r="E37" s="935" t="s">
        <v>546</v>
      </c>
      <c r="F37" s="934" t="s">
        <v>543</v>
      </c>
      <c r="G37" s="934">
        <v>1</v>
      </c>
      <c r="H37" s="936"/>
      <c r="I37" s="936"/>
      <c r="J37" s="877" t="s">
        <v>301</v>
      </c>
      <c r="K37" s="877"/>
      <c r="L37" s="877"/>
      <c r="M37" s="877"/>
      <c r="N37" s="942" t="s">
        <v>1176</v>
      </c>
      <c r="O37" s="938">
        <v>18000</v>
      </c>
      <c r="P37" s="929" t="s">
        <v>1024</v>
      </c>
    </row>
    <row r="38" spans="1:16" ht="33.75" x14ac:dyDescent="0.25">
      <c r="A38" s="866">
        <v>19</v>
      </c>
      <c r="B38" s="933" t="s">
        <v>540</v>
      </c>
      <c r="C38" s="934" t="s">
        <v>436</v>
      </c>
      <c r="D38" s="934" t="s">
        <v>545</v>
      </c>
      <c r="E38" s="935" t="s">
        <v>562</v>
      </c>
      <c r="F38" s="934" t="s">
        <v>543</v>
      </c>
      <c r="G38" s="934"/>
      <c r="H38" s="939"/>
      <c r="I38" s="939"/>
      <c r="J38" s="877"/>
      <c r="K38" s="877"/>
      <c r="L38" s="877"/>
      <c r="M38" s="877" t="s">
        <v>301</v>
      </c>
      <c r="N38" s="943"/>
      <c r="O38" s="940"/>
      <c r="P38" s="941"/>
    </row>
    <row r="39" spans="1:16" ht="33.75" x14ac:dyDescent="0.25">
      <c r="A39" s="866">
        <v>20</v>
      </c>
      <c r="B39" s="933" t="s">
        <v>540</v>
      </c>
      <c r="C39" s="934" t="s">
        <v>436</v>
      </c>
      <c r="D39" s="934" t="s">
        <v>545</v>
      </c>
      <c r="E39" s="935" t="s">
        <v>563</v>
      </c>
      <c r="F39" s="934" t="s">
        <v>543</v>
      </c>
      <c r="G39" s="877"/>
      <c r="H39" s="936"/>
      <c r="I39" s="936"/>
      <c r="J39" s="877"/>
      <c r="K39" s="877"/>
      <c r="L39" s="877"/>
      <c r="M39" s="877" t="s">
        <v>301</v>
      </c>
      <c r="N39" s="943"/>
      <c r="O39" s="940"/>
      <c r="P39" s="941"/>
    </row>
    <row r="40" spans="1:16" ht="45" x14ac:dyDescent="0.25">
      <c r="A40" s="866">
        <v>21</v>
      </c>
      <c r="B40" s="933" t="s">
        <v>540</v>
      </c>
      <c r="C40" s="934" t="s">
        <v>436</v>
      </c>
      <c r="D40" s="934" t="s">
        <v>541</v>
      </c>
      <c r="E40" s="935" t="s">
        <v>564</v>
      </c>
      <c r="F40" s="934" t="s">
        <v>543</v>
      </c>
      <c r="G40" s="877"/>
      <c r="H40" s="939">
        <v>5500</v>
      </c>
      <c r="I40" s="939">
        <v>5500</v>
      </c>
      <c r="J40" s="877"/>
      <c r="K40" s="877"/>
      <c r="L40" s="877"/>
      <c r="M40" s="877" t="s">
        <v>301</v>
      </c>
      <c r="N40" s="926"/>
      <c r="O40" s="940"/>
      <c r="P40" s="941"/>
    </row>
    <row r="41" spans="1:16" ht="45" x14ac:dyDescent="0.25">
      <c r="A41" s="866">
        <v>22</v>
      </c>
      <c r="B41" s="933" t="s">
        <v>540</v>
      </c>
      <c r="C41" s="934" t="s">
        <v>436</v>
      </c>
      <c r="D41" s="934" t="s">
        <v>541</v>
      </c>
      <c r="E41" s="935" t="s">
        <v>1038</v>
      </c>
      <c r="F41" s="934" t="s">
        <v>543</v>
      </c>
      <c r="G41" s="877">
        <v>1</v>
      </c>
      <c r="H41" s="939">
        <v>20000</v>
      </c>
      <c r="I41" s="939">
        <v>20000</v>
      </c>
      <c r="J41" s="877" t="s">
        <v>301</v>
      </c>
      <c r="K41" s="877"/>
      <c r="L41" s="877"/>
      <c r="M41" s="877"/>
      <c r="N41" s="943"/>
      <c r="O41" s="940"/>
      <c r="P41" s="941"/>
    </row>
    <row r="42" spans="1:16" ht="33.75" x14ac:dyDescent="0.25">
      <c r="A42" s="866">
        <v>23</v>
      </c>
      <c r="B42" s="933" t="s">
        <v>540</v>
      </c>
      <c r="C42" s="934" t="s">
        <v>436</v>
      </c>
      <c r="D42" s="934" t="s">
        <v>541</v>
      </c>
      <c r="E42" s="935" t="s">
        <v>554</v>
      </c>
      <c r="F42" s="934" t="s">
        <v>543</v>
      </c>
      <c r="G42" s="877">
        <v>1</v>
      </c>
      <c r="H42" s="939">
        <v>25000</v>
      </c>
      <c r="I42" s="939">
        <v>25000</v>
      </c>
      <c r="J42" s="877"/>
      <c r="K42" s="877" t="s">
        <v>301</v>
      </c>
      <c r="L42" s="877"/>
      <c r="M42" s="877"/>
      <c r="N42" s="943"/>
      <c r="O42" s="940"/>
      <c r="P42" s="941"/>
    </row>
    <row r="43" spans="1:16" ht="45.75" x14ac:dyDescent="0.25">
      <c r="A43" s="866">
        <v>24</v>
      </c>
      <c r="B43" s="933" t="s">
        <v>540</v>
      </c>
      <c r="C43" s="934" t="s">
        <v>436</v>
      </c>
      <c r="D43" s="934" t="s">
        <v>541</v>
      </c>
      <c r="E43" s="935" t="s">
        <v>565</v>
      </c>
      <c r="F43" s="934" t="s">
        <v>543</v>
      </c>
      <c r="G43" s="877">
        <v>1</v>
      </c>
      <c r="H43" s="939">
        <v>140000</v>
      </c>
      <c r="I43" s="939">
        <v>140000</v>
      </c>
      <c r="J43" s="877"/>
      <c r="K43" s="877" t="s">
        <v>301</v>
      </c>
      <c r="L43" s="877"/>
      <c r="M43" s="877"/>
      <c r="N43" s="943"/>
      <c r="O43" s="940"/>
      <c r="P43" s="929" t="s">
        <v>1039</v>
      </c>
    </row>
    <row r="44" spans="1:16" ht="33.75" x14ac:dyDescent="0.25">
      <c r="A44" s="866">
        <v>25</v>
      </c>
      <c r="B44" s="933" t="s">
        <v>540</v>
      </c>
      <c r="C44" s="934" t="s">
        <v>436</v>
      </c>
      <c r="D44" s="934" t="s">
        <v>545</v>
      </c>
      <c r="E44" s="935" t="s">
        <v>549</v>
      </c>
      <c r="F44" s="934" t="s">
        <v>543</v>
      </c>
      <c r="G44" s="877">
        <v>1</v>
      </c>
      <c r="H44" s="939">
        <v>900</v>
      </c>
      <c r="I44" s="939">
        <v>900</v>
      </c>
      <c r="J44" s="944" t="s">
        <v>301</v>
      </c>
      <c r="K44" s="944"/>
      <c r="L44" s="944"/>
      <c r="M44" s="944"/>
      <c r="N44" s="943"/>
      <c r="O44" s="940"/>
      <c r="P44" s="941"/>
    </row>
    <row r="45" spans="1:16" ht="33.75" x14ac:dyDescent="0.25">
      <c r="A45" s="866">
        <v>26</v>
      </c>
      <c r="B45" s="933" t="s">
        <v>540</v>
      </c>
      <c r="C45" s="934" t="s">
        <v>436</v>
      </c>
      <c r="D45" s="934" t="s">
        <v>545</v>
      </c>
      <c r="E45" s="935" t="s">
        <v>1028</v>
      </c>
      <c r="F45" s="934" t="s">
        <v>543</v>
      </c>
      <c r="G45" s="877"/>
      <c r="H45" s="939">
        <v>4000</v>
      </c>
      <c r="I45" s="939">
        <v>4000</v>
      </c>
      <c r="J45" s="945"/>
      <c r="K45" s="944" t="s">
        <v>301</v>
      </c>
      <c r="L45" s="944"/>
      <c r="M45" s="944"/>
      <c r="N45" s="943"/>
      <c r="O45" s="940"/>
      <c r="P45" s="941"/>
    </row>
    <row r="46" spans="1:16" ht="124.5" x14ac:dyDescent="0.25">
      <c r="A46" s="866">
        <v>27</v>
      </c>
      <c r="B46" s="933" t="s">
        <v>540</v>
      </c>
      <c r="C46" s="934" t="s">
        <v>566</v>
      </c>
      <c r="D46" s="934" t="s">
        <v>541</v>
      </c>
      <c r="E46" s="933" t="s">
        <v>567</v>
      </c>
      <c r="F46" s="934" t="s">
        <v>543</v>
      </c>
      <c r="G46" s="877">
        <v>1</v>
      </c>
      <c r="H46" s="936"/>
      <c r="I46" s="936"/>
      <c r="J46" s="877"/>
      <c r="K46" s="877" t="s">
        <v>301</v>
      </c>
      <c r="L46" s="877"/>
      <c r="M46" s="877"/>
      <c r="N46" s="928" t="s">
        <v>1177</v>
      </c>
      <c r="O46" s="938">
        <v>120000</v>
      </c>
      <c r="P46" s="929" t="s">
        <v>1040</v>
      </c>
    </row>
    <row r="47" spans="1:16" ht="102" x14ac:dyDescent="0.25">
      <c r="A47" s="866">
        <v>28</v>
      </c>
      <c r="B47" s="933" t="s">
        <v>540</v>
      </c>
      <c r="C47" s="934" t="s">
        <v>566</v>
      </c>
      <c r="D47" s="934" t="s">
        <v>541</v>
      </c>
      <c r="E47" s="933" t="s">
        <v>1041</v>
      </c>
      <c r="F47" s="934" t="s">
        <v>543</v>
      </c>
      <c r="G47" s="877">
        <v>1</v>
      </c>
      <c r="H47" s="936">
        <v>45000</v>
      </c>
      <c r="I47" s="936">
        <v>45000</v>
      </c>
      <c r="J47" s="877"/>
      <c r="K47" s="877" t="s">
        <v>301</v>
      </c>
      <c r="L47" s="877"/>
      <c r="M47" s="877"/>
      <c r="N47" s="926" t="s">
        <v>1042</v>
      </c>
      <c r="O47" s="938"/>
      <c r="P47" s="929" t="s">
        <v>1023</v>
      </c>
    </row>
    <row r="48" spans="1:16" ht="124.5" x14ac:dyDescent="0.25">
      <c r="A48" s="866">
        <v>29</v>
      </c>
      <c r="B48" s="933" t="s">
        <v>540</v>
      </c>
      <c r="C48" s="934" t="s">
        <v>566</v>
      </c>
      <c r="D48" s="934" t="s">
        <v>541</v>
      </c>
      <c r="E48" s="933" t="s">
        <v>568</v>
      </c>
      <c r="F48" s="934" t="s">
        <v>543</v>
      </c>
      <c r="G48" s="877">
        <v>1</v>
      </c>
      <c r="H48" s="936"/>
      <c r="I48" s="936"/>
      <c r="J48" s="877"/>
      <c r="K48" s="877" t="s">
        <v>301</v>
      </c>
      <c r="L48" s="877"/>
      <c r="M48" s="877"/>
      <c r="N48" s="946" t="s">
        <v>1043</v>
      </c>
      <c r="O48" s="938">
        <v>75000</v>
      </c>
      <c r="P48" s="929" t="s">
        <v>1019</v>
      </c>
    </row>
    <row r="49" spans="1:16" ht="33.75" x14ac:dyDescent="0.25">
      <c r="A49" s="866">
        <v>30</v>
      </c>
      <c r="B49" s="933" t="s">
        <v>540</v>
      </c>
      <c r="C49" s="934" t="s">
        <v>566</v>
      </c>
      <c r="D49" s="934" t="s">
        <v>541</v>
      </c>
      <c r="E49" s="935" t="s">
        <v>1025</v>
      </c>
      <c r="F49" s="934" t="s">
        <v>543</v>
      </c>
      <c r="G49" s="877">
        <v>1</v>
      </c>
      <c r="H49" s="939">
        <v>20000</v>
      </c>
      <c r="I49" s="939">
        <v>20000</v>
      </c>
      <c r="J49" s="877" t="s">
        <v>301</v>
      </c>
      <c r="K49" s="877"/>
      <c r="L49" s="877"/>
      <c r="M49" s="877"/>
      <c r="N49" s="935" t="s">
        <v>1044</v>
      </c>
      <c r="O49" s="940"/>
      <c r="P49" s="929"/>
    </row>
    <row r="50" spans="1:16" ht="214.5" x14ac:dyDescent="0.25">
      <c r="A50" s="866">
        <v>31</v>
      </c>
      <c r="B50" s="933" t="s">
        <v>540</v>
      </c>
      <c r="C50" s="934" t="s">
        <v>566</v>
      </c>
      <c r="D50" s="934" t="s">
        <v>545</v>
      </c>
      <c r="E50" s="933" t="s">
        <v>546</v>
      </c>
      <c r="F50" s="934" t="s">
        <v>543</v>
      </c>
      <c r="G50" s="877">
        <v>1</v>
      </c>
      <c r="H50" s="939"/>
      <c r="I50" s="939"/>
      <c r="J50" s="877" t="s">
        <v>301</v>
      </c>
      <c r="K50" s="877"/>
      <c r="L50" s="877"/>
      <c r="M50" s="877"/>
      <c r="N50" s="928" t="s">
        <v>1178</v>
      </c>
      <c r="O50" s="940">
        <v>18000</v>
      </c>
      <c r="P50" s="929" t="s">
        <v>1045</v>
      </c>
    </row>
    <row r="51" spans="1:16" ht="45" x14ac:dyDescent="0.25">
      <c r="A51" s="866">
        <v>32</v>
      </c>
      <c r="B51" s="933" t="s">
        <v>540</v>
      </c>
      <c r="C51" s="934" t="s">
        <v>566</v>
      </c>
      <c r="D51" s="934" t="s">
        <v>541</v>
      </c>
      <c r="E51" s="933" t="s">
        <v>564</v>
      </c>
      <c r="F51" s="934" t="s">
        <v>543</v>
      </c>
      <c r="G51" s="934"/>
      <c r="H51" s="939">
        <v>5500</v>
      </c>
      <c r="I51" s="939">
        <v>5500</v>
      </c>
      <c r="J51" s="877"/>
      <c r="K51" s="877"/>
      <c r="L51" s="877"/>
      <c r="M51" s="877" t="s">
        <v>301</v>
      </c>
      <c r="N51" s="934"/>
      <c r="O51" s="940"/>
      <c r="P51" s="941"/>
    </row>
    <row r="52" spans="1:16" ht="68.25" x14ac:dyDescent="0.25">
      <c r="A52" s="866">
        <v>33</v>
      </c>
      <c r="B52" s="933" t="s">
        <v>540</v>
      </c>
      <c r="C52" s="934" t="s">
        <v>569</v>
      </c>
      <c r="D52" s="934" t="s">
        <v>541</v>
      </c>
      <c r="E52" s="933" t="s">
        <v>1046</v>
      </c>
      <c r="F52" s="934" t="s">
        <v>543</v>
      </c>
      <c r="G52" s="877">
        <v>1</v>
      </c>
      <c r="H52" s="939">
        <v>6000</v>
      </c>
      <c r="I52" s="939">
        <v>6000</v>
      </c>
      <c r="J52" s="877"/>
      <c r="K52" s="877"/>
      <c r="L52" s="877" t="s">
        <v>301</v>
      </c>
      <c r="M52" s="877"/>
      <c r="N52" s="928" t="s">
        <v>1047</v>
      </c>
      <c r="O52" s="940"/>
      <c r="P52" s="929"/>
    </row>
    <row r="53" spans="1:16" ht="68.25" x14ac:dyDescent="0.25">
      <c r="A53" s="866">
        <v>34</v>
      </c>
      <c r="B53" s="933" t="s">
        <v>540</v>
      </c>
      <c r="C53" s="934" t="s">
        <v>569</v>
      </c>
      <c r="D53" s="934" t="s">
        <v>541</v>
      </c>
      <c r="E53" s="933" t="s">
        <v>1046</v>
      </c>
      <c r="F53" s="934" t="s">
        <v>543</v>
      </c>
      <c r="G53" s="877">
        <v>1</v>
      </c>
      <c r="H53" s="939">
        <v>6000</v>
      </c>
      <c r="I53" s="939">
        <v>6000</v>
      </c>
      <c r="J53" s="877"/>
      <c r="K53" s="877"/>
      <c r="L53" s="877" t="s">
        <v>301</v>
      </c>
      <c r="M53" s="877"/>
      <c r="N53" s="928" t="s">
        <v>1047</v>
      </c>
      <c r="O53" s="940"/>
      <c r="P53" s="929"/>
    </row>
    <row r="54" spans="1:16" ht="68.25" x14ac:dyDescent="0.25">
      <c r="A54" s="866">
        <v>35</v>
      </c>
      <c r="B54" s="933" t="s">
        <v>540</v>
      </c>
      <c r="C54" s="934" t="s">
        <v>569</v>
      </c>
      <c r="D54" s="934" t="s">
        <v>541</v>
      </c>
      <c r="E54" s="933" t="s">
        <v>1046</v>
      </c>
      <c r="F54" s="934" t="s">
        <v>543</v>
      </c>
      <c r="G54" s="877">
        <v>1</v>
      </c>
      <c r="H54" s="939">
        <v>6000</v>
      </c>
      <c r="I54" s="939">
        <v>6000</v>
      </c>
      <c r="J54" s="877"/>
      <c r="K54" s="877"/>
      <c r="L54" s="877" t="s">
        <v>301</v>
      </c>
      <c r="M54" s="877"/>
      <c r="N54" s="928" t="s">
        <v>1047</v>
      </c>
      <c r="O54" s="940"/>
      <c r="P54" s="929"/>
    </row>
    <row r="55" spans="1:16" ht="79.5" x14ac:dyDescent="0.25">
      <c r="A55" s="866">
        <v>36</v>
      </c>
      <c r="B55" s="933" t="s">
        <v>540</v>
      </c>
      <c r="C55" s="934" t="s">
        <v>569</v>
      </c>
      <c r="D55" s="934" t="s">
        <v>545</v>
      </c>
      <c r="E55" s="933" t="s">
        <v>546</v>
      </c>
      <c r="F55" s="934" t="s">
        <v>543</v>
      </c>
      <c r="G55" s="877">
        <v>1</v>
      </c>
      <c r="H55" s="939"/>
      <c r="I55" s="939"/>
      <c r="J55" s="877" t="s">
        <v>301</v>
      </c>
      <c r="K55" s="877"/>
      <c r="L55" s="877"/>
      <c r="M55" s="877"/>
      <c r="N55" s="947" t="s">
        <v>1048</v>
      </c>
      <c r="O55" s="940">
        <v>18000</v>
      </c>
      <c r="P55" s="929" t="s">
        <v>1049</v>
      </c>
    </row>
    <row r="56" spans="1:16" ht="45" x14ac:dyDescent="0.25">
      <c r="A56" s="866">
        <v>37</v>
      </c>
      <c r="B56" s="933" t="s">
        <v>540</v>
      </c>
      <c r="C56" s="934" t="s">
        <v>569</v>
      </c>
      <c r="D56" s="934" t="s">
        <v>541</v>
      </c>
      <c r="E56" s="933" t="s">
        <v>570</v>
      </c>
      <c r="F56" s="934" t="s">
        <v>543</v>
      </c>
      <c r="G56" s="877">
        <v>1</v>
      </c>
      <c r="H56" s="939">
        <v>18000</v>
      </c>
      <c r="I56" s="939">
        <v>18000</v>
      </c>
      <c r="J56" s="877"/>
      <c r="K56" s="877" t="s">
        <v>301</v>
      </c>
      <c r="L56" s="877"/>
      <c r="M56" s="877"/>
      <c r="N56" s="934"/>
      <c r="O56" s="940"/>
      <c r="P56" s="941"/>
    </row>
    <row r="57" spans="1:16" ht="135.75" x14ac:dyDescent="0.25">
      <c r="A57" s="866">
        <v>38</v>
      </c>
      <c r="B57" s="933" t="s">
        <v>540</v>
      </c>
      <c r="C57" s="934" t="s">
        <v>569</v>
      </c>
      <c r="D57" s="934" t="s">
        <v>541</v>
      </c>
      <c r="E57" s="933" t="s">
        <v>568</v>
      </c>
      <c r="F57" s="934" t="s">
        <v>543</v>
      </c>
      <c r="G57" s="877">
        <v>1</v>
      </c>
      <c r="H57" s="936"/>
      <c r="I57" s="936"/>
      <c r="J57" s="877"/>
      <c r="K57" s="877" t="s">
        <v>301</v>
      </c>
      <c r="L57" s="877"/>
      <c r="M57" s="877"/>
      <c r="N57" s="946" t="s">
        <v>1043</v>
      </c>
      <c r="O57" s="938">
        <v>75000</v>
      </c>
      <c r="P57" s="929" t="s">
        <v>1050</v>
      </c>
    </row>
    <row r="58" spans="1:16" ht="33.75" x14ac:dyDescent="0.25">
      <c r="A58" s="866">
        <v>39</v>
      </c>
      <c r="B58" s="933" t="s">
        <v>540</v>
      </c>
      <c r="C58" s="934" t="s">
        <v>569</v>
      </c>
      <c r="D58" s="934" t="s">
        <v>541</v>
      </c>
      <c r="E58" s="935" t="s">
        <v>1025</v>
      </c>
      <c r="F58" s="934" t="s">
        <v>543</v>
      </c>
      <c r="G58" s="877">
        <v>1</v>
      </c>
      <c r="H58" s="939">
        <v>20000</v>
      </c>
      <c r="I58" s="939">
        <v>20000</v>
      </c>
      <c r="J58" s="877"/>
      <c r="K58" s="877"/>
      <c r="L58" s="877" t="s">
        <v>301</v>
      </c>
      <c r="M58" s="877"/>
      <c r="N58" s="935" t="s">
        <v>1051</v>
      </c>
      <c r="O58" s="940"/>
      <c r="P58" s="929"/>
    </row>
    <row r="59" spans="1:16" ht="158.25" x14ac:dyDescent="0.25">
      <c r="A59" s="866">
        <v>40</v>
      </c>
      <c r="B59" s="933" t="s">
        <v>540</v>
      </c>
      <c r="C59" s="934" t="s">
        <v>569</v>
      </c>
      <c r="D59" s="934" t="s">
        <v>541</v>
      </c>
      <c r="E59" s="933" t="s">
        <v>567</v>
      </c>
      <c r="F59" s="934" t="s">
        <v>543</v>
      </c>
      <c r="G59" s="877">
        <v>1</v>
      </c>
      <c r="H59" s="936"/>
      <c r="I59" s="936"/>
      <c r="J59" s="877"/>
      <c r="K59" s="877" t="s">
        <v>301</v>
      </c>
      <c r="L59" s="877"/>
      <c r="M59" s="877"/>
      <c r="N59" s="928" t="s">
        <v>1179</v>
      </c>
      <c r="O59" s="938">
        <v>120000</v>
      </c>
      <c r="P59" s="929" t="s">
        <v>1052</v>
      </c>
    </row>
    <row r="60" spans="1:16" ht="102" x14ac:dyDescent="0.25">
      <c r="A60" s="866">
        <v>41</v>
      </c>
      <c r="B60" s="933" t="s">
        <v>540</v>
      </c>
      <c r="C60" s="934" t="s">
        <v>569</v>
      </c>
      <c r="D60" s="934" t="s">
        <v>541</v>
      </c>
      <c r="E60" s="933" t="s">
        <v>1036</v>
      </c>
      <c r="F60" s="934" t="s">
        <v>543</v>
      </c>
      <c r="G60" s="877">
        <v>1</v>
      </c>
      <c r="H60" s="936">
        <v>90000</v>
      </c>
      <c r="I60" s="936">
        <v>90000</v>
      </c>
      <c r="J60" s="877"/>
      <c r="K60" s="877" t="s">
        <v>301</v>
      </c>
      <c r="L60" s="877"/>
      <c r="M60" s="877"/>
      <c r="N60" s="926" t="s">
        <v>1053</v>
      </c>
      <c r="O60" s="938"/>
      <c r="P60" s="929" t="s">
        <v>1023</v>
      </c>
    </row>
    <row r="61" spans="1:16" ht="33.75" x14ac:dyDescent="0.25">
      <c r="A61" s="866">
        <v>42</v>
      </c>
      <c r="B61" s="933" t="s">
        <v>540</v>
      </c>
      <c r="C61" s="934" t="s">
        <v>569</v>
      </c>
      <c r="D61" s="934" t="s">
        <v>545</v>
      </c>
      <c r="E61" s="933" t="s">
        <v>552</v>
      </c>
      <c r="F61" s="934" t="s">
        <v>543</v>
      </c>
      <c r="G61" s="877">
        <v>1</v>
      </c>
      <c r="H61" s="939">
        <v>3000</v>
      </c>
      <c r="I61" s="939">
        <v>3000</v>
      </c>
      <c r="J61" s="877"/>
      <c r="K61" s="877" t="s">
        <v>301</v>
      </c>
      <c r="L61" s="877"/>
      <c r="M61" s="877"/>
      <c r="N61" s="934"/>
      <c r="O61" s="940"/>
      <c r="P61" s="941"/>
    </row>
    <row r="62" spans="1:16" ht="124.5" x14ac:dyDescent="0.25">
      <c r="A62" s="866">
        <v>43</v>
      </c>
      <c r="B62" s="933" t="s">
        <v>540</v>
      </c>
      <c r="C62" s="934" t="s">
        <v>569</v>
      </c>
      <c r="D62" s="934" t="s">
        <v>541</v>
      </c>
      <c r="E62" s="933" t="s">
        <v>571</v>
      </c>
      <c r="F62" s="934" t="s">
        <v>543</v>
      </c>
      <c r="G62" s="877"/>
      <c r="H62" s="939">
        <v>30000</v>
      </c>
      <c r="I62" s="939">
        <v>30000</v>
      </c>
      <c r="J62" s="877"/>
      <c r="K62" s="877" t="s">
        <v>301</v>
      </c>
      <c r="L62" s="877"/>
      <c r="M62" s="877"/>
      <c r="N62" s="929" t="s">
        <v>572</v>
      </c>
      <c r="O62" s="940"/>
      <c r="P62" s="941"/>
    </row>
    <row r="63" spans="1:16" ht="101.25" x14ac:dyDescent="0.25">
      <c r="A63" s="866">
        <v>44</v>
      </c>
      <c r="B63" s="933" t="s">
        <v>540</v>
      </c>
      <c r="C63" s="934" t="s">
        <v>569</v>
      </c>
      <c r="D63" s="934" t="s">
        <v>545</v>
      </c>
      <c r="E63" s="933" t="s">
        <v>573</v>
      </c>
      <c r="F63" s="934" t="s">
        <v>543</v>
      </c>
      <c r="G63" s="877">
        <v>1</v>
      </c>
      <c r="H63" s="939">
        <v>15000</v>
      </c>
      <c r="I63" s="939">
        <v>15000</v>
      </c>
      <c r="J63" s="877" t="s">
        <v>301</v>
      </c>
      <c r="K63" s="877"/>
      <c r="L63" s="877"/>
      <c r="M63" s="877"/>
      <c r="N63" s="933" t="s">
        <v>574</v>
      </c>
      <c r="O63" s="940"/>
      <c r="P63" s="941"/>
    </row>
    <row r="64" spans="1:16" ht="45" x14ac:dyDescent="0.25">
      <c r="A64" s="866">
        <v>45</v>
      </c>
      <c r="B64" s="933" t="s">
        <v>540</v>
      </c>
      <c r="C64" s="934" t="s">
        <v>569</v>
      </c>
      <c r="D64" s="934" t="s">
        <v>541</v>
      </c>
      <c r="E64" s="933" t="s">
        <v>564</v>
      </c>
      <c r="F64" s="934" t="s">
        <v>543</v>
      </c>
      <c r="G64" s="877">
        <v>1</v>
      </c>
      <c r="H64" s="939">
        <v>5500</v>
      </c>
      <c r="I64" s="939">
        <v>5500</v>
      </c>
      <c r="J64" s="877"/>
      <c r="K64" s="877"/>
      <c r="L64" s="877"/>
      <c r="M64" s="877" t="s">
        <v>301</v>
      </c>
      <c r="N64" s="934"/>
      <c r="O64" s="940"/>
      <c r="P64" s="941"/>
    </row>
    <row r="65" spans="1:16" ht="33.75" x14ac:dyDescent="0.25">
      <c r="A65" s="866">
        <v>46</v>
      </c>
      <c r="B65" s="933" t="s">
        <v>540</v>
      </c>
      <c r="C65" s="934" t="s">
        <v>569</v>
      </c>
      <c r="D65" s="934" t="s">
        <v>541</v>
      </c>
      <c r="E65" s="933" t="s">
        <v>575</v>
      </c>
      <c r="F65" s="934" t="s">
        <v>543</v>
      </c>
      <c r="G65" s="877">
        <v>1</v>
      </c>
      <c r="H65" s="939">
        <v>500</v>
      </c>
      <c r="I65" s="939">
        <v>500</v>
      </c>
      <c r="J65" s="877"/>
      <c r="K65" s="877"/>
      <c r="L65" s="877" t="s">
        <v>301</v>
      </c>
      <c r="M65" s="877"/>
      <c r="N65" s="934" t="s">
        <v>576</v>
      </c>
      <c r="O65" s="940"/>
      <c r="P65" s="941"/>
    </row>
    <row r="66" spans="1:16" ht="33.75" x14ac:dyDescent="0.25">
      <c r="A66" s="866">
        <v>47</v>
      </c>
      <c r="B66" s="933" t="s">
        <v>540</v>
      </c>
      <c r="C66" s="934" t="s">
        <v>569</v>
      </c>
      <c r="D66" s="934" t="s">
        <v>541</v>
      </c>
      <c r="E66" s="933" t="s">
        <v>1054</v>
      </c>
      <c r="F66" s="934" t="s">
        <v>543</v>
      </c>
      <c r="G66" s="877">
        <v>1</v>
      </c>
      <c r="H66" s="939"/>
      <c r="I66" s="939"/>
      <c r="J66" s="877"/>
      <c r="K66" s="877"/>
      <c r="L66" s="877" t="s">
        <v>301</v>
      </c>
      <c r="M66" s="877"/>
      <c r="N66" s="948" t="s">
        <v>1055</v>
      </c>
      <c r="O66" s="940"/>
      <c r="P66" s="941"/>
    </row>
    <row r="67" spans="1:16" ht="147" x14ac:dyDescent="0.25">
      <c r="A67" s="866">
        <v>48</v>
      </c>
      <c r="B67" s="933" t="s">
        <v>540</v>
      </c>
      <c r="C67" s="934" t="s">
        <v>577</v>
      </c>
      <c r="D67" s="934" t="s">
        <v>541</v>
      </c>
      <c r="E67" s="933" t="s">
        <v>578</v>
      </c>
      <c r="F67" s="934" t="s">
        <v>543</v>
      </c>
      <c r="G67" s="877">
        <v>1</v>
      </c>
      <c r="H67" s="939"/>
      <c r="I67" s="939"/>
      <c r="J67" s="877"/>
      <c r="K67" s="877" t="s">
        <v>301</v>
      </c>
      <c r="L67" s="877"/>
      <c r="M67" s="877"/>
      <c r="N67" s="928" t="s">
        <v>1180</v>
      </c>
      <c r="O67" s="940">
        <v>45000</v>
      </c>
      <c r="P67" s="941"/>
    </row>
    <row r="68" spans="1:16" ht="113.25" x14ac:dyDescent="0.25">
      <c r="A68" s="866">
        <v>49</v>
      </c>
      <c r="B68" s="933" t="s">
        <v>540</v>
      </c>
      <c r="C68" s="934" t="s">
        <v>577</v>
      </c>
      <c r="D68" s="934" t="s">
        <v>541</v>
      </c>
      <c r="E68" s="933" t="s">
        <v>579</v>
      </c>
      <c r="F68" s="934" t="s">
        <v>543</v>
      </c>
      <c r="G68" s="877">
        <v>1</v>
      </c>
      <c r="H68" s="939"/>
      <c r="I68" s="939"/>
      <c r="J68" s="877"/>
      <c r="K68" s="877"/>
      <c r="L68" s="877" t="s">
        <v>301</v>
      </c>
      <c r="M68" s="877"/>
      <c r="N68" s="928" t="s">
        <v>1181</v>
      </c>
      <c r="O68" s="940">
        <v>20000</v>
      </c>
      <c r="P68" s="941"/>
    </row>
    <row r="69" spans="1:16" ht="90.75" x14ac:dyDescent="0.25">
      <c r="A69" s="866">
        <v>50</v>
      </c>
      <c r="B69" s="933" t="s">
        <v>540</v>
      </c>
      <c r="C69" s="934" t="s">
        <v>577</v>
      </c>
      <c r="D69" s="934" t="s">
        <v>541</v>
      </c>
      <c r="E69" s="933" t="s">
        <v>580</v>
      </c>
      <c r="F69" s="934" t="s">
        <v>543</v>
      </c>
      <c r="G69" s="877">
        <v>1</v>
      </c>
      <c r="H69" s="939">
        <v>9000</v>
      </c>
      <c r="I69" s="939">
        <v>9000</v>
      </c>
      <c r="J69" s="877"/>
      <c r="K69" s="877" t="s">
        <v>301</v>
      </c>
      <c r="L69" s="877"/>
      <c r="M69" s="877"/>
      <c r="N69" s="928" t="s">
        <v>581</v>
      </c>
      <c r="O69" s="940"/>
      <c r="P69" s="929" t="s">
        <v>586</v>
      </c>
    </row>
    <row r="70" spans="1:16" ht="67.5" x14ac:dyDescent="0.25">
      <c r="A70" s="866">
        <v>51</v>
      </c>
      <c r="B70" s="933" t="s">
        <v>540</v>
      </c>
      <c r="C70" s="934" t="s">
        <v>577</v>
      </c>
      <c r="D70" s="934" t="s">
        <v>545</v>
      </c>
      <c r="E70" s="933" t="s">
        <v>582</v>
      </c>
      <c r="F70" s="934" t="s">
        <v>543</v>
      </c>
      <c r="G70" s="877"/>
      <c r="H70" s="939">
        <v>2000</v>
      </c>
      <c r="I70" s="939">
        <v>2000</v>
      </c>
      <c r="J70" s="877"/>
      <c r="K70" s="877" t="s">
        <v>301</v>
      </c>
      <c r="L70" s="877"/>
      <c r="M70" s="877"/>
      <c r="N70" s="934" t="s">
        <v>583</v>
      </c>
      <c r="O70" s="940"/>
      <c r="P70" s="941"/>
    </row>
    <row r="71" spans="1:16" ht="56.25" x14ac:dyDescent="0.25">
      <c r="A71" s="866">
        <v>52</v>
      </c>
      <c r="B71" s="933" t="s">
        <v>540</v>
      </c>
      <c r="C71" s="934" t="s">
        <v>577</v>
      </c>
      <c r="D71" s="934" t="s">
        <v>541</v>
      </c>
      <c r="E71" s="933" t="s">
        <v>584</v>
      </c>
      <c r="F71" s="934" t="s">
        <v>543</v>
      </c>
      <c r="G71" s="877">
        <v>1</v>
      </c>
      <c r="H71" s="939">
        <v>20000</v>
      </c>
      <c r="I71" s="939">
        <v>20000</v>
      </c>
      <c r="J71" s="877"/>
      <c r="K71" s="877" t="s">
        <v>301</v>
      </c>
      <c r="L71" s="877"/>
      <c r="M71" s="877"/>
      <c r="N71" s="934" t="s">
        <v>1056</v>
      </c>
      <c r="O71" s="940"/>
      <c r="P71" s="941"/>
    </row>
    <row r="72" spans="1:16" ht="135.75" x14ac:dyDescent="0.25">
      <c r="A72" s="866">
        <v>53</v>
      </c>
      <c r="B72" s="933" t="s">
        <v>540</v>
      </c>
      <c r="C72" s="934" t="s">
        <v>577</v>
      </c>
      <c r="D72" s="934" t="s">
        <v>545</v>
      </c>
      <c r="E72" s="933" t="s">
        <v>585</v>
      </c>
      <c r="F72" s="934" t="s">
        <v>543</v>
      </c>
      <c r="G72" s="877">
        <v>1</v>
      </c>
      <c r="H72" s="939"/>
      <c r="I72" s="939"/>
      <c r="J72" s="877" t="s">
        <v>301</v>
      </c>
      <c r="K72" s="877"/>
      <c r="L72" s="877"/>
      <c r="M72" s="877"/>
      <c r="N72" s="928" t="s">
        <v>1182</v>
      </c>
      <c r="O72" s="940">
        <v>18000</v>
      </c>
      <c r="P72" s="929" t="s">
        <v>1049</v>
      </c>
    </row>
    <row r="73" spans="1:16" x14ac:dyDescent="0.25">
      <c r="A73" s="949"/>
      <c r="B73" s="950"/>
      <c r="C73" s="951"/>
      <c r="D73" s="950"/>
      <c r="E73" s="950"/>
      <c r="F73" s="952" t="s">
        <v>587</v>
      </c>
      <c r="H73" s="954"/>
      <c r="I73" s="953">
        <f>SUM(I20:I72)</f>
        <v>912300</v>
      </c>
      <c r="J73" s="954"/>
      <c r="K73" s="954"/>
      <c r="L73" s="954"/>
      <c r="M73" s="954"/>
      <c r="N73" s="955">
        <f>SUM(O20:O72)</f>
        <v>1145000</v>
      </c>
      <c r="O73" s="950"/>
      <c r="P73" s="930"/>
    </row>
  </sheetData>
  <mergeCells count="24">
    <mergeCell ref="B13:E13"/>
    <mergeCell ref="B14:E14"/>
    <mergeCell ref="B15:E15"/>
    <mergeCell ref="A18:A19"/>
    <mergeCell ref="I18:I19"/>
    <mergeCell ref="H18:H19"/>
    <mergeCell ref="B8:E8"/>
    <mergeCell ref="B9:E9"/>
    <mergeCell ref="B10:E10"/>
    <mergeCell ref="B11:E11"/>
    <mergeCell ref="B12:E12"/>
    <mergeCell ref="B3:E3"/>
    <mergeCell ref="B4:E4"/>
    <mergeCell ref="B5:E5"/>
    <mergeCell ref="B6:E6"/>
    <mergeCell ref="B7:E7"/>
    <mergeCell ref="N18:N19"/>
    <mergeCell ref="B18:B19"/>
    <mergeCell ref="C18:C19"/>
    <mergeCell ref="D18:D19"/>
    <mergeCell ref="E18:E19"/>
    <mergeCell ref="F18:F19"/>
    <mergeCell ref="G18:G19"/>
    <mergeCell ref="J18:M18"/>
  </mergeCells>
  <pageMargins left="0.7" right="0.7" top="0.75" bottom="0.75" header="0.3" footer="0.3"/>
  <pageSetup paperSize="9"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7"/>
  <sheetViews>
    <sheetView topLeftCell="A63" zoomScaleNormal="100" workbookViewId="0">
      <selection activeCell="H68" sqref="H68"/>
    </sheetView>
  </sheetViews>
  <sheetFormatPr defaultRowHeight="15" x14ac:dyDescent="0.25"/>
  <cols>
    <col min="1" max="1" width="13.7109375" customWidth="1"/>
    <col min="4" max="4" width="15.7109375" customWidth="1"/>
    <col min="5" max="5" width="10.5703125" customWidth="1"/>
    <col min="7" max="7" width="12.85546875" customWidth="1"/>
    <col min="8" max="8" width="11.85546875" bestFit="1" customWidth="1"/>
    <col min="9" max="9" width="13.5703125" bestFit="1" customWidth="1"/>
    <col min="11" max="11" width="10.5703125" customWidth="1"/>
    <col min="14" max="14" width="14.42578125" customWidth="1"/>
    <col min="15" max="15" width="10.7109375" hidden="1" customWidth="1"/>
    <col min="16" max="16" width="9.28515625" hidden="1" customWidth="1"/>
  </cols>
  <sheetData>
    <row r="1" spans="1:21" ht="21" x14ac:dyDescent="0.25">
      <c r="A1" s="841" t="s">
        <v>247</v>
      </c>
      <c r="C1" s="658"/>
      <c r="D1" s="657"/>
      <c r="G1" s="659"/>
      <c r="H1" s="659"/>
      <c r="I1" s="659"/>
      <c r="J1" s="659"/>
      <c r="K1" s="660"/>
      <c r="L1" s="660"/>
      <c r="M1" s="660"/>
      <c r="N1" s="660"/>
      <c r="P1" s="658"/>
      <c r="Q1" s="658"/>
      <c r="R1" s="658"/>
      <c r="S1" s="658"/>
      <c r="T1" s="658"/>
      <c r="U1" s="658"/>
    </row>
    <row r="2" spans="1:21" x14ac:dyDescent="0.25">
      <c r="A2" s="834" t="s">
        <v>255</v>
      </c>
      <c r="B2" s="835"/>
      <c r="C2" s="836"/>
      <c r="D2" s="837"/>
      <c r="E2" s="837"/>
      <c r="G2" s="659"/>
      <c r="H2" s="659"/>
      <c r="I2" s="659"/>
      <c r="J2" s="659"/>
      <c r="K2" s="660"/>
      <c r="L2" s="660"/>
      <c r="M2" s="660"/>
      <c r="N2" s="660"/>
      <c r="P2" s="658"/>
      <c r="Q2" s="658"/>
      <c r="R2" s="658"/>
      <c r="S2" s="658"/>
      <c r="T2" s="658"/>
      <c r="U2" s="658"/>
    </row>
    <row r="3" spans="1:21" x14ac:dyDescent="0.25">
      <c r="A3" s="838" t="s">
        <v>256</v>
      </c>
      <c r="B3" s="1068" t="s">
        <v>257</v>
      </c>
      <c r="C3" s="1068"/>
      <c r="D3" s="1068"/>
      <c r="E3" s="1068"/>
      <c r="G3" s="659"/>
      <c r="H3" s="659"/>
      <c r="I3" s="659"/>
      <c r="J3" s="659"/>
      <c r="K3" s="660"/>
      <c r="L3" s="660"/>
      <c r="M3" s="660"/>
      <c r="N3" s="660"/>
      <c r="P3" s="658"/>
      <c r="Q3" s="658"/>
      <c r="R3" s="658"/>
      <c r="S3" s="658"/>
      <c r="T3" s="658"/>
      <c r="U3" s="658"/>
    </row>
    <row r="4" spans="1:21" x14ac:dyDescent="0.25">
      <c r="A4" s="839" t="s">
        <v>258</v>
      </c>
      <c r="B4" s="1068" t="s">
        <v>259</v>
      </c>
      <c r="C4" s="1068"/>
      <c r="D4" s="1068"/>
      <c r="E4" s="1068"/>
      <c r="G4" s="659"/>
      <c r="H4" s="659"/>
      <c r="I4" s="659"/>
      <c r="J4" s="659"/>
      <c r="K4" s="660"/>
      <c r="L4" s="660"/>
      <c r="M4" s="660"/>
      <c r="N4" s="660"/>
      <c r="P4" s="658"/>
      <c r="Q4" s="658"/>
      <c r="R4" s="658"/>
      <c r="S4" s="658"/>
      <c r="T4" s="658"/>
      <c r="U4" s="658"/>
    </row>
    <row r="5" spans="1:21" x14ac:dyDescent="0.25">
      <c r="A5" s="839" t="s">
        <v>260</v>
      </c>
      <c r="B5" s="1068" t="s">
        <v>261</v>
      </c>
      <c r="C5" s="1068"/>
      <c r="D5" s="1068"/>
      <c r="E5" s="1068"/>
      <c r="G5" s="659"/>
      <c r="H5" s="659"/>
      <c r="I5" s="659"/>
      <c r="J5" s="659"/>
      <c r="K5" s="660"/>
      <c r="L5" s="660"/>
      <c r="M5" s="660"/>
      <c r="N5" s="660"/>
      <c r="P5" s="658"/>
      <c r="Q5" s="658"/>
      <c r="R5" s="658"/>
      <c r="S5" s="658"/>
      <c r="T5" s="658"/>
      <c r="U5" s="658"/>
    </row>
    <row r="6" spans="1:21" x14ac:dyDescent="0.25">
      <c r="A6" s="839" t="s">
        <v>262</v>
      </c>
      <c r="B6" s="1068" t="s">
        <v>263</v>
      </c>
      <c r="C6" s="1068"/>
      <c r="D6" s="1068"/>
      <c r="E6" s="1068"/>
      <c r="G6" s="659"/>
      <c r="H6" s="659"/>
      <c r="I6" s="659"/>
      <c r="J6" s="659"/>
      <c r="K6" s="660"/>
      <c r="L6" s="660"/>
      <c r="M6" s="660"/>
      <c r="N6" s="660"/>
      <c r="P6" s="658"/>
      <c r="Q6" s="658"/>
      <c r="R6" s="658"/>
      <c r="S6" s="658"/>
      <c r="T6" s="658"/>
      <c r="U6" s="658"/>
    </row>
    <row r="7" spans="1:21" x14ac:dyDescent="0.25">
      <c r="A7" s="839" t="s">
        <v>264</v>
      </c>
      <c r="B7" s="1068" t="s">
        <v>265</v>
      </c>
      <c r="C7" s="1068"/>
      <c r="D7" s="1068"/>
      <c r="E7" s="1068"/>
      <c r="G7" s="659"/>
      <c r="H7" s="659"/>
      <c r="I7" s="659"/>
      <c r="J7" s="659"/>
      <c r="K7" s="660"/>
      <c r="L7" s="660"/>
      <c r="M7" s="660"/>
      <c r="N7" s="660"/>
      <c r="P7" s="658"/>
      <c r="Q7" s="658"/>
      <c r="R7" s="658"/>
      <c r="S7" s="658"/>
      <c r="T7" s="658"/>
      <c r="U7" s="658"/>
    </row>
    <row r="8" spans="1:21" x14ac:dyDescent="0.25">
      <c r="A8" s="839" t="s">
        <v>266</v>
      </c>
      <c r="B8" s="1068" t="s">
        <v>267</v>
      </c>
      <c r="C8" s="1068"/>
      <c r="D8" s="1068"/>
      <c r="E8" s="1068"/>
      <c r="G8" s="659"/>
      <c r="H8" s="659"/>
      <c r="I8" s="659"/>
      <c r="J8" s="659"/>
      <c r="K8" s="660"/>
      <c r="L8" s="660"/>
      <c r="M8" s="660"/>
      <c r="N8" s="660"/>
      <c r="P8" s="658"/>
      <c r="Q8" s="658"/>
      <c r="R8" s="658"/>
      <c r="S8" s="658"/>
      <c r="T8" s="658"/>
      <c r="U8" s="658"/>
    </row>
    <row r="9" spans="1:21" x14ac:dyDescent="0.25">
      <c r="A9" s="839" t="s">
        <v>268</v>
      </c>
      <c r="B9" s="1068" t="s">
        <v>269</v>
      </c>
      <c r="C9" s="1068"/>
      <c r="D9" s="1068"/>
      <c r="E9" s="1068"/>
      <c r="G9" s="659"/>
      <c r="H9" s="659"/>
      <c r="I9" s="659"/>
      <c r="J9" s="659"/>
      <c r="K9" s="660"/>
      <c r="L9" s="660"/>
      <c r="M9" s="660"/>
      <c r="N9" s="660"/>
      <c r="P9" s="658"/>
      <c r="Q9" s="658"/>
      <c r="R9" s="658"/>
      <c r="S9" s="658"/>
      <c r="T9" s="658"/>
      <c r="U9" s="658"/>
    </row>
    <row r="10" spans="1:21" x14ac:dyDescent="0.25">
      <c r="A10" s="839" t="s">
        <v>270</v>
      </c>
      <c r="B10" s="1068" t="s">
        <v>271</v>
      </c>
      <c r="C10" s="1068"/>
      <c r="D10" s="1068"/>
      <c r="E10" s="1068"/>
      <c r="G10" s="659"/>
      <c r="H10" s="659"/>
      <c r="I10" s="659"/>
      <c r="J10" s="659"/>
      <c r="K10" s="660"/>
      <c r="L10" s="660"/>
      <c r="M10" s="660"/>
      <c r="N10" s="660"/>
      <c r="P10" s="658"/>
      <c r="Q10" s="658"/>
      <c r="R10" s="658"/>
      <c r="S10" s="658"/>
      <c r="T10" s="658"/>
      <c r="U10" s="658"/>
    </row>
    <row r="11" spans="1:21" x14ac:dyDescent="0.25">
      <c r="A11" s="839" t="s">
        <v>272</v>
      </c>
      <c r="B11" s="1068" t="s">
        <v>273</v>
      </c>
      <c r="C11" s="1068"/>
      <c r="D11" s="1068"/>
      <c r="E11" s="1068"/>
      <c r="G11" s="659"/>
      <c r="H11" s="659"/>
      <c r="I11" s="659"/>
      <c r="J11" s="659"/>
      <c r="K11" s="660"/>
      <c r="L11" s="660"/>
      <c r="M11" s="660"/>
      <c r="N11" s="660"/>
      <c r="P11" s="658"/>
      <c r="Q11" s="658"/>
      <c r="R11" s="658"/>
      <c r="S11" s="658"/>
      <c r="T11" s="658"/>
      <c r="U11" s="658"/>
    </row>
    <row r="12" spans="1:21" x14ac:dyDescent="0.25">
      <c r="A12" s="839" t="s">
        <v>274</v>
      </c>
      <c r="B12" s="1068" t="s">
        <v>275</v>
      </c>
      <c r="C12" s="1068"/>
      <c r="D12" s="1068"/>
      <c r="E12" s="1068"/>
      <c r="G12" s="659"/>
      <c r="H12" s="659"/>
      <c r="I12" s="659"/>
      <c r="J12" s="659"/>
      <c r="K12" s="660"/>
      <c r="L12" s="660"/>
      <c r="M12" s="660"/>
      <c r="N12" s="660"/>
      <c r="P12" s="658"/>
      <c r="Q12" s="658"/>
      <c r="R12" s="658"/>
      <c r="S12" s="658"/>
      <c r="T12" s="658"/>
      <c r="U12" s="658"/>
    </row>
    <row r="13" spans="1:21" ht="18" customHeight="1" x14ac:dyDescent="0.25">
      <c r="A13" s="839" t="s">
        <v>276</v>
      </c>
      <c r="B13" s="1068" t="s">
        <v>277</v>
      </c>
      <c r="C13" s="1068"/>
      <c r="D13" s="1068"/>
      <c r="E13" s="1068"/>
      <c r="G13" s="659"/>
      <c r="H13" s="659"/>
      <c r="I13" s="659"/>
      <c r="J13" s="659"/>
      <c r="K13" s="660"/>
      <c r="L13" s="660"/>
      <c r="M13" s="660"/>
      <c r="N13" s="660"/>
      <c r="P13" s="658"/>
      <c r="Q13" s="658"/>
      <c r="R13" s="658"/>
      <c r="S13" s="658"/>
      <c r="T13" s="658"/>
      <c r="U13" s="658"/>
    </row>
    <row r="14" spans="1:21" x14ac:dyDescent="0.25">
      <c r="A14" s="839" t="s">
        <v>278</v>
      </c>
      <c r="B14" s="1068" t="s">
        <v>279</v>
      </c>
      <c r="C14" s="1068"/>
      <c r="D14" s="1068"/>
      <c r="E14" s="1068"/>
      <c r="G14" s="659"/>
      <c r="H14" s="659"/>
      <c r="I14" s="659"/>
      <c r="J14" s="659"/>
      <c r="K14" s="660"/>
      <c r="L14" s="660"/>
      <c r="M14" s="660"/>
      <c r="N14" s="660"/>
      <c r="P14" s="658"/>
      <c r="Q14" s="658"/>
      <c r="R14" s="658"/>
      <c r="S14" s="658"/>
      <c r="T14" s="658"/>
      <c r="U14" s="658"/>
    </row>
    <row r="15" spans="1:21" x14ac:dyDescent="0.25">
      <c r="A15" s="839" t="s">
        <v>280</v>
      </c>
      <c r="B15" s="1068" t="s">
        <v>281</v>
      </c>
      <c r="C15" s="1068"/>
      <c r="D15" s="1068"/>
      <c r="E15" s="1068"/>
      <c r="G15" s="659"/>
      <c r="H15" s="659"/>
      <c r="I15" s="659"/>
      <c r="J15" s="659"/>
      <c r="K15" s="660"/>
      <c r="L15" s="660"/>
      <c r="M15" s="660"/>
      <c r="N15" s="660"/>
      <c r="P15" s="658"/>
      <c r="Q15" s="658"/>
      <c r="R15" s="658"/>
      <c r="S15" s="658"/>
      <c r="T15" s="658"/>
      <c r="U15" s="658"/>
    </row>
    <row r="16" spans="1:21" x14ac:dyDescent="0.25">
      <c r="A16" s="658"/>
      <c r="B16" s="658"/>
      <c r="C16" s="658"/>
      <c r="D16" s="658"/>
      <c r="E16" s="658"/>
      <c r="F16" s="658"/>
      <c r="G16" s="658"/>
      <c r="H16" s="658"/>
      <c r="I16" s="658"/>
      <c r="J16" s="658"/>
      <c r="K16" s="658"/>
      <c r="L16" s="658"/>
      <c r="M16" s="658"/>
      <c r="N16" s="658"/>
      <c r="O16" s="658"/>
      <c r="P16" s="658"/>
      <c r="Q16" s="658"/>
      <c r="R16" s="658"/>
      <c r="S16" s="658"/>
      <c r="T16" s="658"/>
      <c r="U16" s="658"/>
    </row>
    <row r="17" spans="1:20" s="825" customFormat="1" x14ac:dyDescent="0.25">
      <c r="A17" s="842" t="s">
        <v>258</v>
      </c>
      <c r="B17" s="842" t="s">
        <v>1161</v>
      </c>
      <c r="C17" s="842" t="s">
        <v>1162</v>
      </c>
      <c r="D17" s="842" t="s">
        <v>1163</v>
      </c>
      <c r="E17" s="842" t="s">
        <v>262</v>
      </c>
      <c r="F17" s="842" t="s">
        <v>264</v>
      </c>
      <c r="G17" s="842" t="s">
        <v>266</v>
      </c>
      <c r="H17" s="842"/>
      <c r="I17" s="842" t="s">
        <v>268</v>
      </c>
      <c r="J17" s="842" t="s">
        <v>272</v>
      </c>
      <c r="K17" s="842" t="s">
        <v>274</v>
      </c>
      <c r="L17" s="842" t="s">
        <v>276</v>
      </c>
      <c r="M17" s="842" t="s">
        <v>278</v>
      </c>
      <c r="N17" s="925" t="s">
        <v>280</v>
      </c>
      <c r="O17" s="658"/>
      <c r="P17" s="658"/>
      <c r="Q17" s="824"/>
      <c r="R17" s="824"/>
      <c r="S17" s="824"/>
      <c r="T17" s="824"/>
    </row>
    <row r="18" spans="1:20" s="660" customFormat="1"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1032"/>
      <c r="P18" s="1032"/>
    </row>
    <row r="19" spans="1:20" s="660" customFormat="1" ht="22.5" x14ac:dyDescent="0.25">
      <c r="A19" s="1064"/>
      <c r="B19" s="1064"/>
      <c r="C19" s="1064"/>
      <c r="D19" s="1064"/>
      <c r="E19" s="1064"/>
      <c r="F19" s="1065"/>
      <c r="G19" s="1065"/>
      <c r="H19" s="1065"/>
      <c r="I19" s="1065"/>
      <c r="J19" s="931" t="s">
        <v>1201</v>
      </c>
      <c r="K19" s="931" t="s">
        <v>292</v>
      </c>
      <c r="L19" s="931" t="s">
        <v>1202</v>
      </c>
      <c r="M19" s="932" t="s">
        <v>1203</v>
      </c>
      <c r="N19" s="1064"/>
      <c r="O19" s="1032"/>
      <c r="P19" s="1032"/>
    </row>
    <row r="20" spans="1:20" ht="56.25" x14ac:dyDescent="0.25">
      <c r="A20" s="845">
        <v>1</v>
      </c>
      <c r="B20" s="845" t="s">
        <v>588</v>
      </c>
      <c r="C20" s="845" t="s">
        <v>46</v>
      </c>
      <c r="D20" s="845" t="s">
        <v>471</v>
      </c>
      <c r="E20" s="845" t="s">
        <v>589</v>
      </c>
      <c r="F20" s="845" t="s">
        <v>1057</v>
      </c>
      <c r="G20" s="845">
        <v>4</v>
      </c>
      <c r="H20" s="848">
        <v>10000</v>
      </c>
      <c r="I20" s="848">
        <v>10000</v>
      </c>
      <c r="J20" s="845"/>
      <c r="K20" s="845" t="s">
        <v>348</v>
      </c>
      <c r="L20" s="845"/>
      <c r="M20" s="845"/>
      <c r="N20" s="845" t="s">
        <v>1058</v>
      </c>
      <c r="O20" s="658"/>
      <c r="P20" s="658"/>
    </row>
    <row r="21" spans="1:20" ht="33.75" x14ac:dyDescent="0.25">
      <c r="A21" s="845">
        <v>2</v>
      </c>
      <c r="B21" s="845" t="s">
        <v>588</v>
      </c>
      <c r="C21" s="845" t="s">
        <v>46</v>
      </c>
      <c r="D21" s="845" t="s">
        <v>471</v>
      </c>
      <c r="E21" s="845" t="s">
        <v>589</v>
      </c>
      <c r="F21" s="845" t="s">
        <v>590</v>
      </c>
      <c r="G21" s="845">
        <v>1</v>
      </c>
      <c r="H21" s="848">
        <v>5000</v>
      </c>
      <c r="I21" s="848">
        <v>5000</v>
      </c>
      <c r="J21" s="845"/>
      <c r="K21" s="845" t="s">
        <v>348</v>
      </c>
      <c r="L21" s="845"/>
      <c r="M21" s="845"/>
      <c r="N21" s="845"/>
      <c r="O21" s="658"/>
      <c r="P21" s="658"/>
    </row>
    <row r="22" spans="1:20" ht="33.75" x14ac:dyDescent="0.25">
      <c r="A22" s="845">
        <v>3</v>
      </c>
      <c r="B22" s="845" t="s">
        <v>588</v>
      </c>
      <c r="C22" s="845" t="s">
        <v>46</v>
      </c>
      <c r="D22" s="845" t="s">
        <v>471</v>
      </c>
      <c r="E22" s="845" t="s">
        <v>589</v>
      </c>
      <c r="F22" s="845" t="s">
        <v>1059</v>
      </c>
      <c r="G22" s="845">
        <v>4</v>
      </c>
      <c r="H22" s="848">
        <v>50000</v>
      </c>
      <c r="I22" s="848">
        <v>50000</v>
      </c>
      <c r="J22" s="845"/>
      <c r="K22" s="845" t="s">
        <v>348</v>
      </c>
      <c r="L22" s="845"/>
      <c r="M22" s="845"/>
      <c r="N22" s="845"/>
      <c r="O22" s="658"/>
      <c r="P22" s="658"/>
    </row>
    <row r="23" spans="1:20" ht="33.75" x14ac:dyDescent="0.25">
      <c r="A23" s="845">
        <v>4</v>
      </c>
      <c r="B23" s="845" t="s">
        <v>588</v>
      </c>
      <c r="C23" s="845" t="s">
        <v>46</v>
      </c>
      <c r="D23" s="845" t="s">
        <v>471</v>
      </c>
      <c r="E23" s="845" t="s">
        <v>589</v>
      </c>
      <c r="F23" s="845" t="s">
        <v>1060</v>
      </c>
      <c r="G23" s="845">
        <v>1</v>
      </c>
      <c r="H23" s="848">
        <v>5000</v>
      </c>
      <c r="I23" s="848">
        <v>5000</v>
      </c>
      <c r="J23" s="845"/>
      <c r="K23" s="845" t="s">
        <v>348</v>
      </c>
      <c r="L23" s="845"/>
      <c r="M23" s="845"/>
      <c r="N23" s="845"/>
      <c r="O23" s="658"/>
      <c r="P23" s="658"/>
    </row>
    <row r="24" spans="1:20" ht="33.75" x14ac:dyDescent="0.25">
      <c r="A24" s="845">
        <v>5</v>
      </c>
      <c r="B24" s="845" t="s">
        <v>588</v>
      </c>
      <c r="C24" s="845" t="s">
        <v>46</v>
      </c>
      <c r="D24" s="845" t="s">
        <v>471</v>
      </c>
      <c r="E24" s="845" t="s">
        <v>589</v>
      </c>
      <c r="F24" s="845" t="s">
        <v>1061</v>
      </c>
      <c r="G24" s="845">
        <v>1</v>
      </c>
      <c r="H24" s="848">
        <v>5000</v>
      </c>
      <c r="I24" s="848">
        <v>5000</v>
      </c>
      <c r="J24" s="845"/>
      <c r="K24" s="845" t="s">
        <v>348</v>
      </c>
      <c r="L24" s="845"/>
      <c r="M24" s="845"/>
      <c r="N24" s="845"/>
      <c r="O24" s="658"/>
      <c r="P24" s="658"/>
    </row>
    <row r="25" spans="1:20" ht="33.75" x14ac:dyDescent="0.25">
      <c r="A25" s="845">
        <v>6</v>
      </c>
      <c r="B25" s="845" t="s">
        <v>588</v>
      </c>
      <c r="C25" s="845" t="s">
        <v>46</v>
      </c>
      <c r="D25" s="845" t="s">
        <v>471</v>
      </c>
      <c r="E25" s="845" t="s">
        <v>589</v>
      </c>
      <c r="F25" s="845" t="s">
        <v>1062</v>
      </c>
      <c r="G25" s="845">
        <v>1</v>
      </c>
      <c r="H25" s="848">
        <v>10000</v>
      </c>
      <c r="I25" s="848">
        <v>10000</v>
      </c>
      <c r="J25" s="845"/>
      <c r="K25" s="845" t="s">
        <v>301</v>
      </c>
      <c r="L25" s="845"/>
      <c r="M25" s="845"/>
      <c r="N25" s="845"/>
      <c r="O25" s="658"/>
      <c r="P25" s="658"/>
    </row>
    <row r="26" spans="1:20" ht="33.75" x14ac:dyDescent="0.25">
      <c r="A26" s="845">
        <v>7</v>
      </c>
      <c r="B26" s="845" t="s">
        <v>588</v>
      </c>
      <c r="C26" s="845" t="s">
        <v>46</v>
      </c>
      <c r="D26" s="845" t="s">
        <v>471</v>
      </c>
      <c r="E26" s="845" t="s">
        <v>589</v>
      </c>
      <c r="F26" s="845" t="s">
        <v>1063</v>
      </c>
      <c r="G26" s="845">
        <v>1</v>
      </c>
      <c r="H26" s="848">
        <v>10000</v>
      </c>
      <c r="I26" s="848">
        <v>10000</v>
      </c>
      <c r="J26" s="845"/>
      <c r="K26" s="845" t="s">
        <v>301</v>
      </c>
      <c r="L26" s="845"/>
      <c r="M26" s="845"/>
      <c r="N26" s="845"/>
      <c r="O26" s="658"/>
      <c r="P26" s="658"/>
    </row>
    <row r="27" spans="1:20" ht="33.75" x14ac:dyDescent="0.25">
      <c r="A27" s="853">
        <v>8</v>
      </c>
      <c r="B27" s="853" t="s">
        <v>588</v>
      </c>
      <c r="C27" s="853" t="s">
        <v>59</v>
      </c>
      <c r="D27" s="853" t="s">
        <v>471</v>
      </c>
      <c r="E27" s="853" t="s">
        <v>589</v>
      </c>
      <c r="F27" s="853" t="s">
        <v>1064</v>
      </c>
      <c r="G27" s="956">
        <v>4</v>
      </c>
      <c r="H27" s="848">
        <v>10000</v>
      </c>
      <c r="I27" s="848">
        <v>10000</v>
      </c>
      <c r="J27" s="853"/>
      <c r="K27" s="853" t="s">
        <v>301</v>
      </c>
      <c r="L27" s="853"/>
      <c r="M27" s="853"/>
      <c r="N27" s="853"/>
      <c r="O27" s="658"/>
      <c r="P27" s="658"/>
    </row>
    <row r="28" spans="1:20" ht="56.25" x14ac:dyDescent="0.25">
      <c r="A28" s="853">
        <v>9</v>
      </c>
      <c r="B28" s="853" t="s">
        <v>588</v>
      </c>
      <c r="C28" s="853" t="s">
        <v>59</v>
      </c>
      <c r="D28" s="853" t="s">
        <v>471</v>
      </c>
      <c r="E28" s="853" t="s">
        <v>589</v>
      </c>
      <c r="F28" s="853" t="s">
        <v>1065</v>
      </c>
      <c r="G28" s="956">
        <v>4</v>
      </c>
      <c r="H28" s="848">
        <v>10000</v>
      </c>
      <c r="I28" s="848">
        <v>10000</v>
      </c>
      <c r="J28" s="853"/>
      <c r="K28" s="853"/>
      <c r="L28" s="853"/>
      <c r="M28" s="853"/>
      <c r="N28" s="853"/>
      <c r="O28" s="658"/>
      <c r="P28" s="658"/>
    </row>
    <row r="29" spans="1:20" ht="33.75" x14ac:dyDescent="0.25">
      <c r="A29" s="853">
        <v>10</v>
      </c>
      <c r="B29" s="853" t="s">
        <v>588</v>
      </c>
      <c r="C29" s="853" t="s">
        <v>107</v>
      </c>
      <c r="D29" s="853" t="s">
        <v>471</v>
      </c>
      <c r="E29" s="853" t="s">
        <v>589</v>
      </c>
      <c r="F29" s="853" t="s">
        <v>591</v>
      </c>
      <c r="G29" s="956">
        <v>4</v>
      </c>
      <c r="H29" s="856">
        <v>5000</v>
      </c>
      <c r="I29" s="856">
        <v>5000</v>
      </c>
      <c r="J29" s="853"/>
      <c r="K29" s="853" t="s">
        <v>301</v>
      </c>
      <c r="L29" s="853"/>
      <c r="M29" s="853"/>
      <c r="N29" s="853"/>
      <c r="O29" s="658"/>
      <c r="P29" s="658"/>
    </row>
    <row r="30" spans="1:20" ht="33.75" x14ac:dyDescent="0.25">
      <c r="A30" s="853">
        <v>11</v>
      </c>
      <c r="B30" s="853" t="s">
        <v>588</v>
      </c>
      <c r="C30" s="853" t="s">
        <v>107</v>
      </c>
      <c r="D30" s="853" t="s">
        <v>471</v>
      </c>
      <c r="E30" s="853" t="s">
        <v>589</v>
      </c>
      <c r="F30" s="853" t="s">
        <v>590</v>
      </c>
      <c r="G30" s="853">
        <v>1</v>
      </c>
      <c r="H30" s="856">
        <v>5000</v>
      </c>
      <c r="I30" s="856">
        <v>5000</v>
      </c>
      <c r="J30" s="853"/>
      <c r="K30" s="853" t="s">
        <v>348</v>
      </c>
      <c r="L30" s="853"/>
      <c r="M30" s="853"/>
      <c r="N30" s="853"/>
      <c r="O30" s="658"/>
      <c r="P30" s="658"/>
    </row>
    <row r="31" spans="1:20" ht="33.75" x14ac:dyDescent="0.25">
      <c r="A31" s="853">
        <v>12</v>
      </c>
      <c r="B31" s="853" t="s">
        <v>588</v>
      </c>
      <c r="C31" s="853" t="s">
        <v>71</v>
      </c>
      <c r="D31" s="853" t="s">
        <v>471</v>
      </c>
      <c r="E31" s="853" t="s">
        <v>589</v>
      </c>
      <c r="F31" s="853" t="s">
        <v>1064</v>
      </c>
      <c r="G31" s="853">
        <v>2</v>
      </c>
      <c r="H31" s="848">
        <v>10000</v>
      </c>
      <c r="I31" s="848">
        <v>10000</v>
      </c>
      <c r="J31" s="853"/>
      <c r="K31" s="853"/>
      <c r="L31" s="853"/>
      <c r="M31" s="853"/>
      <c r="N31" s="853" t="s">
        <v>1066</v>
      </c>
      <c r="O31" s="658"/>
      <c r="P31" s="658"/>
    </row>
    <row r="32" spans="1:20" ht="56.25" x14ac:dyDescent="0.25">
      <c r="A32" s="853">
        <v>13</v>
      </c>
      <c r="B32" s="853" t="s">
        <v>588</v>
      </c>
      <c r="C32" s="853" t="s">
        <v>71</v>
      </c>
      <c r="D32" s="853" t="s">
        <v>471</v>
      </c>
      <c r="E32" s="853" t="s">
        <v>589</v>
      </c>
      <c r="F32" s="853" t="s">
        <v>1067</v>
      </c>
      <c r="G32" s="853">
        <v>1</v>
      </c>
      <c r="H32" s="848">
        <v>70000</v>
      </c>
      <c r="I32" s="848">
        <v>70000</v>
      </c>
      <c r="J32" s="853"/>
      <c r="K32" s="853"/>
      <c r="L32" s="853"/>
      <c r="M32" s="853"/>
      <c r="N32" s="853" t="s">
        <v>1068</v>
      </c>
      <c r="O32" s="658"/>
      <c r="P32" s="658"/>
    </row>
    <row r="33" spans="1:16" ht="33.75" x14ac:dyDescent="0.25">
      <c r="A33" s="845">
        <v>14</v>
      </c>
      <c r="B33" s="845" t="s">
        <v>588</v>
      </c>
      <c r="C33" s="845" t="s">
        <v>71</v>
      </c>
      <c r="D33" s="845" t="s">
        <v>471</v>
      </c>
      <c r="E33" s="845" t="s">
        <v>589</v>
      </c>
      <c r="F33" s="845" t="s">
        <v>1057</v>
      </c>
      <c r="G33" s="845">
        <v>4</v>
      </c>
      <c r="H33" s="848">
        <v>10000</v>
      </c>
      <c r="I33" s="848">
        <v>10000</v>
      </c>
      <c r="J33" s="853"/>
      <c r="K33" s="853"/>
      <c r="L33" s="853"/>
      <c r="M33" s="853"/>
      <c r="N33" s="853"/>
      <c r="O33" s="658"/>
      <c r="P33" s="658"/>
    </row>
    <row r="34" spans="1:16" ht="45" x14ac:dyDescent="0.25">
      <c r="A34" s="877">
        <v>15</v>
      </c>
      <c r="B34" s="877" t="s">
        <v>588</v>
      </c>
      <c r="C34" s="877" t="s">
        <v>592</v>
      </c>
      <c r="D34" s="877" t="s">
        <v>471</v>
      </c>
      <c r="E34" s="877" t="s">
        <v>589</v>
      </c>
      <c r="F34" s="877" t="s">
        <v>593</v>
      </c>
      <c r="G34" s="877">
        <v>2</v>
      </c>
      <c r="H34" s="848">
        <v>20000</v>
      </c>
      <c r="I34" s="848">
        <v>20000</v>
      </c>
      <c r="J34" s="957"/>
      <c r="K34" s="957" t="s">
        <v>301</v>
      </c>
      <c r="L34" s="957"/>
      <c r="M34" s="957"/>
      <c r="N34" s="877" t="s">
        <v>594</v>
      </c>
      <c r="O34" s="658"/>
      <c r="P34" s="658"/>
    </row>
    <row r="35" spans="1:16" ht="45" x14ac:dyDescent="0.25">
      <c r="A35" s="877">
        <v>16</v>
      </c>
      <c r="B35" s="877" t="s">
        <v>588</v>
      </c>
      <c r="C35" s="877" t="s">
        <v>592</v>
      </c>
      <c r="D35" s="877" t="s">
        <v>471</v>
      </c>
      <c r="E35" s="877" t="s">
        <v>589</v>
      </c>
      <c r="F35" s="877" t="s">
        <v>1069</v>
      </c>
      <c r="G35" s="877">
        <v>2</v>
      </c>
      <c r="H35" s="848">
        <v>8000</v>
      </c>
      <c r="I35" s="848">
        <v>8000</v>
      </c>
      <c r="J35" s="957"/>
      <c r="K35" s="958"/>
      <c r="L35" s="958"/>
      <c r="M35" s="959"/>
      <c r="N35" s="877"/>
      <c r="O35" s="658"/>
      <c r="P35" s="658"/>
    </row>
    <row r="36" spans="1:16" ht="33.75" x14ac:dyDescent="0.25">
      <c r="A36" s="845">
        <v>17</v>
      </c>
      <c r="B36" s="845" t="s">
        <v>588</v>
      </c>
      <c r="C36" s="845" t="s">
        <v>592</v>
      </c>
      <c r="D36" s="845" t="s">
        <v>471</v>
      </c>
      <c r="E36" s="845" t="s">
        <v>589</v>
      </c>
      <c r="F36" s="845" t="s">
        <v>590</v>
      </c>
      <c r="G36" s="845">
        <v>1</v>
      </c>
      <c r="H36" s="848">
        <v>5000</v>
      </c>
      <c r="I36" s="848">
        <v>5000</v>
      </c>
      <c r="J36" s="845"/>
      <c r="K36" s="845"/>
      <c r="L36" s="845"/>
      <c r="M36" s="845"/>
      <c r="N36" s="845"/>
      <c r="O36" s="658"/>
      <c r="P36" s="658"/>
    </row>
    <row r="37" spans="1:16" ht="67.5" x14ac:dyDescent="0.25">
      <c r="A37" s="845">
        <v>18</v>
      </c>
      <c r="B37" s="845" t="s">
        <v>588</v>
      </c>
      <c r="C37" s="845" t="s">
        <v>592</v>
      </c>
      <c r="D37" s="845" t="s">
        <v>471</v>
      </c>
      <c r="E37" s="845" t="s">
        <v>589</v>
      </c>
      <c r="F37" s="845" t="s">
        <v>595</v>
      </c>
      <c r="G37" s="845"/>
      <c r="H37" s="848">
        <v>1500</v>
      </c>
      <c r="I37" s="848">
        <v>1500</v>
      </c>
      <c r="J37" s="963" t="s">
        <v>348</v>
      </c>
      <c r="K37" s="845"/>
      <c r="L37" s="845"/>
      <c r="M37" s="845"/>
      <c r="N37" s="845" t="s">
        <v>596</v>
      </c>
      <c r="O37" s="658"/>
      <c r="P37" s="658"/>
    </row>
    <row r="38" spans="1:16" x14ac:dyDescent="0.25">
      <c r="A38" s="853"/>
      <c r="B38" s="853"/>
      <c r="C38" s="853"/>
      <c r="D38" s="853"/>
      <c r="E38" s="853"/>
      <c r="F38" s="853"/>
      <c r="G38" s="964"/>
      <c r="H38" s="856"/>
      <c r="I38" s="856"/>
      <c r="J38" s="853"/>
      <c r="K38" s="853"/>
      <c r="L38" s="853"/>
      <c r="M38" s="853"/>
      <c r="N38" s="853"/>
      <c r="O38" s="658"/>
      <c r="P38" s="658"/>
    </row>
    <row r="39" spans="1:16" ht="33.75" x14ac:dyDescent="0.25">
      <c r="A39" s="853">
        <v>19</v>
      </c>
      <c r="B39" s="853" t="s">
        <v>588</v>
      </c>
      <c r="C39" s="853" t="s">
        <v>59</v>
      </c>
      <c r="D39" s="853" t="s">
        <v>597</v>
      </c>
      <c r="E39" s="853" t="s">
        <v>589</v>
      </c>
      <c r="F39" s="853" t="s">
        <v>598</v>
      </c>
      <c r="G39" s="853"/>
      <c r="H39" s="856">
        <v>25000</v>
      </c>
      <c r="I39" s="856">
        <v>25000</v>
      </c>
      <c r="J39" s="853"/>
      <c r="K39" s="853" t="s">
        <v>301</v>
      </c>
      <c r="L39" s="965"/>
      <c r="M39" s="853"/>
      <c r="N39" s="853" t="s">
        <v>599</v>
      </c>
      <c r="O39" s="658"/>
      <c r="P39" s="658"/>
    </row>
    <row r="40" spans="1:16" ht="33.75" x14ac:dyDescent="0.25">
      <c r="A40" s="853">
        <v>20</v>
      </c>
      <c r="B40" s="853" t="s">
        <v>588</v>
      </c>
      <c r="C40" s="853" t="s">
        <v>46</v>
      </c>
      <c r="D40" s="853" t="s">
        <v>600</v>
      </c>
      <c r="E40" s="853" t="s">
        <v>589</v>
      </c>
      <c r="F40" s="853" t="s">
        <v>601</v>
      </c>
      <c r="G40" s="965"/>
      <c r="H40" s="856">
        <v>20000</v>
      </c>
      <c r="I40" s="856">
        <v>20000</v>
      </c>
      <c r="J40" s="853" t="s">
        <v>301</v>
      </c>
      <c r="K40" s="853" t="s">
        <v>301</v>
      </c>
      <c r="L40" s="853"/>
      <c r="M40" s="853"/>
      <c r="N40" s="853"/>
      <c r="O40" s="658"/>
      <c r="P40" s="658"/>
    </row>
    <row r="41" spans="1:16" ht="146.25" x14ac:dyDescent="0.25">
      <c r="A41" s="853">
        <v>21</v>
      </c>
      <c r="B41" s="853" t="s">
        <v>588</v>
      </c>
      <c r="C41" s="853" t="s">
        <v>46</v>
      </c>
      <c r="D41" s="853" t="s">
        <v>597</v>
      </c>
      <c r="E41" s="853" t="s">
        <v>589</v>
      </c>
      <c r="F41" s="853" t="s">
        <v>602</v>
      </c>
      <c r="G41" s="853"/>
      <c r="H41" s="856"/>
      <c r="I41" s="856"/>
      <c r="J41" s="853"/>
      <c r="K41" s="965"/>
      <c r="L41" s="853"/>
      <c r="M41" s="853"/>
      <c r="N41" s="853" t="s">
        <v>603</v>
      </c>
      <c r="O41" s="856">
        <v>10000</v>
      </c>
      <c r="P41" s="658"/>
    </row>
    <row r="42" spans="1:16" ht="90" x14ac:dyDescent="0.25">
      <c r="A42" s="853">
        <v>22</v>
      </c>
      <c r="B42" s="853" t="s">
        <v>588</v>
      </c>
      <c r="C42" s="853" t="s">
        <v>604</v>
      </c>
      <c r="D42" s="853" t="s">
        <v>597</v>
      </c>
      <c r="E42" s="853" t="s">
        <v>589</v>
      </c>
      <c r="F42" s="853" t="s">
        <v>605</v>
      </c>
      <c r="G42" s="853"/>
      <c r="H42" s="856">
        <v>3500</v>
      </c>
      <c r="I42" s="856">
        <v>3500</v>
      </c>
      <c r="J42" s="853"/>
      <c r="K42" s="853" t="s">
        <v>301</v>
      </c>
      <c r="L42" s="965"/>
      <c r="M42" s="853"/>
      <c r="N42" s="853" t="s">
        <v>606</v>
      </c>
    </row>
    <row r="43" spans="1:16" ht="33.75" x14ac:dyDescent="0.25">
      <c r="A43" s="853">
        <v>23</v>
      </c>
      <c r="B43" s="853" t="s">
        <v>588</v>
      </c>
      <c r="C43" s="853" t="s">
        <v>71</v>
      </c>
      <c r="D43" s="853" t="s">
        <v>607</v>
      </c>
      <c r="E43" s="853" t="s">
        <v>589</v>
      </c>
      <c r="F43" s="853" t="s">
        <v>608</v>
      </c>
      <c r="G43" s="853"/>
      <c r="H43" s="856">
        <v>7000</v>
      </c>
      <c r="I43" s="856">
        <v>7000</v>
      </c>
      <c r="J43" s="853"/>
      <c r="K43" s="853"/>
      <c r="L43" s="853"/>
      <c r="M43" s="853"/>
      <c r="N43" s="853" t="s">
        <v>609</v>
      </c>
    </row>
    <row r="44" spans="1:16" ht="56.25" x14ac:dyDescent="0.25">
      <c r="A44" s="853">
        <v>24</v>
      </c>
      <c r="B44" s="853" t="s">
        <v>588</v>
      </c>
      <c r="C44" s="853" t="s">
        <v>71</v>
      </c>
      <c r="D44" s="853" t="s">
        <v>607</v>
      </c>
      <c r="E44" s="853" t="s">
        <v>589</v>
      </c>
      <c r="F44" s="853" t="s">
        <v>610</v>
      </c>
      <c r="G44" s="853"/>
      <c r="H44" s="856"/>
      <c r="I44" s="856"/>
      <c r="J44" s="853"/>
      <c r="K44" s="853"/>
      <c r="L44" s="853"/>
      <c r="M44" s="853"/>
      <c r="N44" s="853"/>
    </row>
    <row r="45" spans="1:16" ht="56.25" x14ac:dyDescent="0.25">
      <c r="A45" s="853">
        <v>25</v>
      </c>
      <c r="B45" s="853" t="s">
        <v>588</v>
      </c>
      <c r="C45" s="853" t="s">
        <v>71</v>
      </c>
      <c r="D45" s="853" t="s">
        <v>607</v>
      </c>
      <c r="E45" s="853" t="s">
        <v>589</v>
      </c>
      <c r="F45" s="853" t="s">
        <v>611</v>
      </c>
      <c r="G45" s="853"/>
      <c r="H45" s="856"/>
      <c r="I45" s="856"/>
      <c r="J45" s="853"/>
      <c r="K45" s="853"/>
      <c r="L45" s="853"/>
      <c r="M45" s="853"/>
      <c r="N45" s="853"/>
    </row>
    <row r="46" spans="1:16" x14ac:dyDescent="0.25">
      <c r="A46" s="853"/>
      <c r="B46" s="853"/>
      <c r="C46" s="853"/>
      <c r="D46" s="853"/>
      <c r="E46" s="853"/>
      <c r="F46" s="853"/>
      <c r="G46" s="853"/>
      <c r="H46" s="856"/>
      <c r="I46" s="856"/>
      <c r="J46" s="853"/>
      <c r="K46" s="853"/>
      <c r="L46" s="853"/>
      <c r="M46" s="853"/>
      <c r="N46" s="853"/>
    </row>
    <row r="47" spans="1:16" ht="123.75" x14ac:dyDescent="0.25">
      <c r="A47" s="853">
        <v>26</v>
      </c>
      <c r="B47" s="853" t="s">
        <v>588</v>
      </c>
      <c r="C47" s="853" t="s">
        <v>71</v>
      </c>
      <c r="D47" s="853" t="s">
        <v>612</v>
      </c>
      <c r="E47" s="853" t="s">
        <v>589</v>
      </c>
      <c r="F47" s="853" t="s">
        <v>613</v>
      </c>
      <c r="G47" s="853"/>
      <c r="H47" s="856">
        <v>1500</v>
      </c>
      <c r="I47" s="856">
        <v>1500</v>
      </c>
      <c r="J47" s="853"/>
      <c r="K47" s="853"/>
      <c r="L47" s="853"/>
      <c r="M47" s="853"/>
      <c r="N47" s="853"/>
    </row>
    <row r="48" spans="1:16" ht="101.25" x14ac:dyDescent="0.25">
      <c r="A48" s="853">
        <v>27</v>
      </c>
      <c r="B48" s="853" t="s">
        <v>588</v>
      </c>
      <c r="C48" s="853" t="s">
        <v>71</v>
      </c>
      <c r="D48" s="853" t="s">
        <v>612</v>
      </c>
      <c r="E48" s="853" t="s">
        <v>589</v>
      </c>
      <c r="F48" s="853" t="s">
        <v>614</v>
      </c>
      <c r="G48" s="853"/>
      <c r="H48" s="856">
        <v>1000</v>
      </c>
      <c r="I48" s="856">
        <v>1000</v>
      </c>
      <c r="J48" s="853"/>
      <c r="K48" s="853"/>
      <c r="L48" s="853"/>
      <c r="M48" s="853"/>
      <c r="N48" s="853"/>
    </row>
    <row r="49" spans="1:14" ht="78.75" x14ac:dyDescent="0.25">
      <c r="A49" s="853">
        <v>28</v>
      </c>
      <c r="B49" s="853" t="s">
        <v>588</v>
      </c>
      <c r="C49" s="853" t="s">
        <v>71</v>
      </c>
      <c r="D49" s="853" t="s">
        <v>612</v>
      </c>
      <c r="E49" s="853" t="s">
        <v>589</v>
      </c>
      <c r="F49" s="853" t="s">
        <v>615</v>
      </c>
      <c r="G49" s="853"/>
      <c r="H49" s="856"/>
      <c r="I49" s="856"/>
      <c r="J49" s="853"/>
      <c r="K49" s="853"/>
      <c r="L49" s="853"/>
      <c r="M49" s="853"/>
      <c r="N49" s="853"/>
    </row>
    <row r="50" spans="1:14" ht="67.5" x14ac:dyDescent="0.25">
      <c r="A50" s="853">
        <v>29</v>
      </c>
      <c r="B50" s="853" t="s">
        <v>588</v>
      </c>
      <c r="C50" s="853" t="s">
        <v>592</v>
      </c>
      <c r="D50" s="853" t="s">
        <v>612</v>
      </c>
      <c r="E50" s="853" t="s">
        <v>589</v>
      </c>
      <c r="F50" s="853" t="s">
        <v>616</v>
      </c>
      <c r="G50" s="853"/>
      <c r="H50" s="856">
        <v>70000</v>
      </c>
      <c r="I50" s="856">
        <v>70000</v>
      </c>
      <c r="J50" s="853"/>
      <c r="K50" s="853"/>
      <c r="L50" s="853"/>
      <c r="M50" s="853"/>
      <c r="N50" s="853"/>
    </row>
    <row r="51" spans="1:14" ht="33.75" x14ac:dyDescent="0.25">
      <c r="A51" s="853">
        <v>30</v>
      </c>
      <c r="B51" s="853" t="s">
        <v>588</v>
      </c>
      <c r="C51" s="853" t="s">
        <v>592</v>
      </c>
      <c r="D51" s="853" t="s">
        <v>612</v>
      </c>
      <c r="E51" s="853" t="s">
        <v>589</v>
      </c>
      <c r="F51" s="853" t="s">
        <v>617</v>
      </c>
      <c r="G51" s="853"/>
      <c r="H51" s="856">
        <v>7000</v>
      </c>
      <c r="I51" s="856">
        <v>7000</v>
      </c>
      <c r="J51" s="853"/>
      <c r="K51" s="853"/>
      <c r="L51" s="853"/>
      <c r="M51" s="853"/>
      <c r="N51" s="853"/>
    </row>
    <row r="52" spans="1:14" ht="33.75" x14ac:dyDescent="0.25">
      <c r="A52" s="853">
        <v>31</v>
      </c>
      <c r="B52" s="853" t="s">
        <v>588</v>
      </c>
      <c r="C52" s="853" t="s">
        <v>592</v>
      </c>
      <c r="D52" s="853" t="s">
        <v>612</v>
      </c>
      <c r="E52" s="853" t="s">
        <v>589</v>
      </c>
      <c r="F52" s="853" t="s">
        <v>618</v>
      </c>
      <c r="G52" s="853"/>
      <c r="H52" s="856">
        <v>29294.1</v>
      </c>
      <c r="I52" s="856">
        <v>29294.1</v>
      </c>
      <c r="J52" s="853"/>
      <c r="K52" s="853"/>
      <c r="L52" s="853"/>
      <c r="M52" s="853"/>
      <c r="N52" s="927" t="s">
        <v>619</v>
      </c>
    </row>
    <row r="53" spans="1:14" ht="33.75" x14ac:dyDescent="0.25">
      <c r="A53" s="853">
        <v>32</v>
      </c>
      <c r="B53" s="853" t="s">
        <v>588</v>
      </c>
      <c r="C53" s="853" t="s">
        <v>592</v>
      </c>
      <c r="D53" s="853" t="s">
        <v>612</v>
      </c>
      <c r="E53" s="853" t="s">
        <v>589</v>
      </c>
      <c r="F53" s="853" t="s">
        <v>620</v>
      </c>
      <c r="G53" s="853"/>
      <c r="H53" s="856">
        <v>18000</v>
      </c>
      <c r="I53" s="856">
        <v>18000</v>
      </c>
      <c r="J53" s="853"/>
      <c r="K53" s="853"/>
      <c r="L53" s="853"/>
      <c r="M53" s="853"/>
      <c r="N53" s="853"/>
    </row>
    <row r="54" spans="1:14" ht="33.75" x14ac:dyDescent="0.25">
      <c r="A54" s="853">
        <v>33</v>
      </c>
      <c r="B54" s="853" t="s">
        <v>588</v>
      </c>
      <c r="C54" s="853" t="s">
        <v>46</v>
      </c>
      <c r="D54" s="853" t="s">
        <v>621</v>
      </c>
      <c r="E54" s="853" t="s">
        <v>589</v>
      </c>
      <c r="F54" s="853" t="s">
        <v>622</v>
      </c>
      <c r="G54" s="853"/>
      <c r="H54" s="856">
        <v>8000</v>
      </c>
      <c r="I54" s="856">
        <v>8000</v>
      </c>
      <c r="J54" s="853"/>
      <c r="K54" s="853"/>
      <c r="L54" s="853"/>
      <c r="M54" s="853"/>
      <c r="N54" s="853" t="s">
        <v>623</v>
      </c>
    </row>
    <row r="55" spans="1:14" ht="33.75" x14ac:dyDescent="0.25">
      <c r="A55" s="853">
        <v>34</v>
      </c>
      <c r="B55" s="853" t="s">
        <v>588</v>
      </c>
      <c r="C55" s="853" t="s">
        <v>46</v>
      </c>
      <c r="D55" s="853" t="s">
        <v>621</v>
      </c>
      <c r="E55" s="853" t="s">
        <v>589</v>
      </c>
      <c r="F55" s="853" t="s">
        <v>624</v>
      </c>
      <c r="G55" s="853"/>
      <c r="H55" s="856">
        <v>1500</v>
      </c>
      <c r="I55" s="856">
        <v>1500</v>
      </c>
      <c r="J55" s="853"/>
      <c r="K55" s="853"/>
      <c r="L55" s="853"/>
      <c r="M55" s="853"/>
      <c r="N55" s="853" t="s">
        <v>623</v>
      </c>
    </row>
    <row r="56" spans="1:14" ht="33.75" x14ac:dyDescent="0.25">
      <c r="A56" s="853">
        <v>35</v>
      </c>
      <c r="B56" s="853" t="s">
        <v>588</v>
      </c>
      <c r="C56" s="853" t="s">
        <v>46</v>
      </c>
      <c r="D56" s="853" t="s">
        <v>621</v>
      </c>
      <c r="E56" s="853" t="s">
        <v>589</v>
      </c>
      <c r="F56" s="853" t="s">
        <v>625</v>
      </c>
      <c r="G56" s="853"/>
      <c r="H56" s="856">
        <v>1000</v>
      </c>
      <c r="I56" s="856">
        <v>1000</v>
      </c>
      <c r="J56" s="965"/>
      <c r="K56" s="853"/>
      <c r="L56" s="853"/>
      <c r="M56" s="853"/>
      <c r="N56" s="853" t="s">
        <v>1199</v>
      </c>
    </row>
    <row r="57" spans="1:14" ht="33.75" x14ac:dyDescent="0.25">
      <c r="A57" s="853">
        <v>36</v>
      </c>
      <c r="B57" s="853" t="s">
        <v>588</v>
      </c>
      <c r="C57" s="853" t="s">
        <v>46</v>
      </c>
      <c r="D57" s="853" t="s">
        <v>626</v>
      </c>
      <c r="E57" s="853" t="s">
        <v>589</v>
      </c>
      <c r="F57" s="853" t="s">
        <v>627</v>
      </c>
      <c r="G57" s="853"/>
      <c r="H57" s="856">
        <v>7000</v>
      </c>
      <c r="I57" s="856">
        <v>7000</v>
      </c>
      <c r="J57" s="853"/>
      <c r="K57" s="853"/>
      <c r="L57" s="853"/>
      <c r="M57" s="853"/>
      <c r="N57" s="853" t="s">
        <v>628</v>
      </c>
    </row>
    <row r="58" spans="1:14" x14ac:dyDescent="0.25">
      <c r="A58" s="964"/>
      <c r="B58" s="964"/>
      <c r="C58" s="964"/>
      <c r="D58" s="964"/>
      <c r="E58" s="964"/>
      <c r="F58" s="964"/>
      <c r="G58" s="964"/>
      <c r="H58" s="960"/>
      <c r="I58" s="960"/>
      <c r="J58" s="964"/>
      <c r="K58" s="964"/>
      <c r="L58" s="964"/>
      <c r="M58" s="964"/>
      <c r="N58" s="964"/>
    </row>
    <row r="59" spans="1:14" ht="33.75" x14ac:dyDescent="0.25">
      <c r="A59" s="853">
        <v>37</v>
      </c>
      <c r="B59" s="853" t="s">
        <v>588</v>
      </c>
      <c r="C59" s="853" t="s">
        <v>592</v>
      </c>
      <c r="D59" s="853" t="s">
        <v>453</v>
      </c>
      <c r="E59" s="853" t="s">
        <v>589</v>
      </c>
      <c r="F59" s="853" t="s">
        <v>1070</v>
      </c>
      <c r="G59" s="853"/>
      <c r="H59" s="967">
        <v>2000</v>
      </c>
      <c r="I59" s="967">
        <v>2000</v>
      </c>
      <c r="J59" s="853"/>
      <c r="K59" s="853"/>
      <c r="L59" s="853"/>
      <c r="M59" s="853"/>
      <c r="N59" s="853"/>
    </row>
    <row r="60" spans="1:14" ht="33.75" x14ac:dyDescent="0.25">
      <c r="A60" s="853">
        <v>38</v>
      </c>
      <c r="B60" s="853" t="s">
        <v>588</v>
      </c>
      <c r="C60" s="853" t="s">
        <v>59</v>
      </c>
      <c r="D60" s="853" t="s">
        <v>453</v>
      </c>
      <c r="E60" s="853" t="s">
        <v>589</v>
      </c>
      <c r="F60" s="853" t="s">
        <v>629</v>
      </c>
      <c r="G60" s="853"/>
      <c r="H60" s="856">
        <v>5000</v>
      </c>
      <c r="I60" s="856">
        <v>5000</v>
      </c>
      <c r="J60" s="853"/>
      <c r="K60" s="853" t="s">
        <v>301</v>
      </c>
      <c r="L60" s="853"/>
      <c r="M60" s="853"/>
      <c r="N60" s="853"/>
    </row>
    <row r="61" spans="1:14" ht="33.75" x14ac:dyDescent="0.25">
      <c r="A61" s="845">
        <v>39</v>
      </c>
      <c r="B61" s="845" t="s">
        <v>588</v>
      </c>
      <c r="C61" s="845" t="s">
        <v>59</v>
      </c>
      <c r="D61" s="845" t="s">
        <v>453</v>
      </c>
      <c r="E61" s="845" t="s">
        <v>589</v>
      </c>
      <c r="F61" s="845" t="s">
        <v>630</v>
      </c>
      <c r="G61" s="845"/>
      <c r="H61" s="848">
        <v>40000</v>
      </c>
      <c r="I61" s="848">
        <v>40000</v>
      </c>
      <c r="J61" s="845"/>
      <c r="K61" s="845" t="s">
        <v>301</v>
      </c>
      <c r="L61" s="845"/>
      <c r="M61" s="845"/>
      <c r="N61" s="845"/>
    </row>
    <row r="62" spans="1:14" ht="33.75" x14ac:dyDescent="0.25">
      <c r="A62" s="853">
        <v>40</v>
      </c>
      <c r="B62" s="853" t="s">
        <v>588</v>
      </c>
      <c r="C62" s="853" t="s">
        <v>46</v>
      </c>
      <c r="D62" s="853" t="s">
        <v>453</v>
      </c>
      <c r="E62" s="853" t="s">
        <v>589</v>
      </c>
      <c r="F62" s="853" t="s">
        <v>631</v>
      </c>
      <c r="G62" s="853"/>
      <c r="H62" s="856">
        <v>24000</v>
      </c>
      <c r="I62" s="856">
        <v>24000</v>
      </c>
      <c r="J62" s="853"/>
      <c r="K62" s="853" t="s">
        <v>301</v>
      </c>
      <c r="L62" s="853"/>
      <c r="M62" s="853"/>
      <c r="N62" s="853"/>
    </row>
    <row r="63" spans="1:14" ht="33.75" x14ac:dyDescent="0.25">
      <c r="A63" s="845">
        <v>41</v>
      </c>
      <c r="B63" s="845" t="s">
        <v>588</v>
      </c>
      <c r="C63" s="853" t="s">
        <v>46</v>
      </c>
      <c r="D63" s="845" t="s">
        <v>453</v>
      </c>
      <c r="E63" s="845" t="s">
        <v>589</v>
      </c>
      <c r="F63" s="845" t="s">
        <v>632</v>
      </c>
      <c r="G63" s="845"/>
      <c r="H63" s="848">
        <v>20000</v>
      </c>
      <c r="I63" s="848">
        <v>20000</v>
      </c>
      <c r="J63" s="845"/>
      <c r="K63" s="845" t="s">
        <v>301</v>
      </c>
      <c r="L63" s="845" t="s">
        <v>301</v>
      </c>
      <c r="M63" s="845"/>
      <c r="N63" s="845"/>
    </row>
    <row r="64" spans="1:14" x14ac:dyDescent="0.25">
      <c r="A64" s="845"/>
      <c r="B64" s="845"/>
      <c r="C64" s="853"/>
      <c r="D64" s="845"/>
      <c r="E64" s="845"/>
      <c r="F64" s="845"/>
      <c r="G64" s="845"/>
      <c r="H64" s="848"/>
      <c r="I64" s="848"/>
      <c r="J64" s="968"/>
      <c r="K64" s="845"/>
      <c r="L64" s="845"/>
      <c r="M64" s="845"/>
      <c r="N64" s="845"/>
    </row>
    <row r="65" spans="1:16" ht="45" x14ac:dyDescent="0.25">
      <c r="A65" s="853">
        <v>42</v>
      </c>
      <c r="B65" s="853" t="s">
        <v>588</v>
      </c>
      <c r="C65" s="853" t="s">
        <v>59</v>
      </c>
      <c r="D65" s="853" t="s">
        <v>633</v>
      </c>
      <c r="E65" s="853" t="s">
        <v>589</v>
      </c>
      <c r="F65" s="853" t="s">
        <v>634</v>
      </c>
      <c r="G65" s="853"/>
      <c r="H65" s="856"/>
      <c r="I65" s="856"/>
      <c r="J65" s="853"/>
      <c r="K65" s="853"/>
      <c r="L65" s="961"/>
      <c r="M65" s="853"/>
      <c r="N65" s="853" t="s">
        <v>635</v>
      </c>
      <c r="O65" s="966">
        <v>12000</v>
      </c>
      <c r="P65" s="845">
        <v>36000</v>
      </c>
    </row>
    <row r="66" spans="1:16" ht="33.75" x14ac:dyDescent="0.25">
      <c r="A66" s="853">
        <v>43</v>
      </c>
      <c r="B66" s="853" t="s">
        <v>588</v>
      </c>
      <c r="C66" s="853" t="s">
        <v>59</v>
      </c>
      <c r="D66" s="853" t="s">
        <v>633</v>
      </c>
      <c r="E66" s="853" t="s">
        <v>589</v>
      </c>
      <c r="F66" s="853" t="s">
        <v>636</v>
      </c>
      <c r="G66" s="853"/>
      <c r="H66" s="856">
        <v>13000</v>
      </c>
      <c r="I66" s="856">
        <v>13000</v>
      </c>
      <c r="J66" s="853"/>
      <c r="K66" s="853"/>
      <c r="L66" s="961"/>
      <c r="M66" s="853"/>
      <c r="N66" s="853" t="s">
        <v>1071</v>
      </c>
    </row>
    <row r="67" spans="1:16" ht="33.75" x14ac:dyDescent="0.25">
      <c r="A67" s="853">
        <v>44</v>
      </c>
      <c r="B67" s="853" t="s">
        <v>588</v>
      </c>
      <c r="C67" s="853" t="s">
        <v>59</v>
      </c>
      <c r="D67" s="853" t="s">
        <v>633</v>
      </c>
      <c r="E67" s="853" t="s">
        <v>589</v>
      </c>
      <c r="F67" s="853" t="s">
        <v>637</v>
      </c>
      <c r="G67" s="853"/>
      <c r="H67" s="856">
        <v>12000</v>
      </c>
      <c r="I67" s="856">
        <v>12000</v>
      </c>
      <c r="J67" s="853"/>
      <c r="K67" s="853"/>
      <c r="L67" s="961"/>
      <c r="M67" s="853"/>
      <c r="N67" s="853"/>
    </row>
    <row r="68" spans="1:16" ht="56.25" x14ac:dyDescent="0.25">
      <c r="A68" s="853">
        <v>45</v>
      </c>
      <c r="B68" s="853" t="s">
        <v>588</v>
      </c>
      <c r="C68" s="853" t="s">
        <v>59</v>
      </c>
      <c r="D68" s="853" t="s">
        <v>633</v>
      </c>
      <c r="E68" s="853" t="s">
        <v>589</v>
      </c>
      <c r="F68" s="853" t="s">
        <v>638</v>
      </c>
      <c r="G68" s="853"/>
      <c r="H68" s="856">
        <v>25000</v>
      </c>
      <c r="I68" s="856">
        <v>25000</v>
      </c>
      <c r="J68" s="853"/>
      <c r="K68" s="853"/>
      <c r="L68" s="853"/>
      <c r="M68" s="853"/>
      <c r="N68" s="853"/>
    </row>
    <row r="69" spans="1:16" ht="33.75" x14ac:dyDescent="0.25">
      <c r="A69" s="853">
        <v>46</v>
      </c>
      <c r="B69" s="853" t="s">
        <v>588</v>
      </c>
      <c r="C69" s="853" t="s">
        <v>604</v>
      </c>
      <c r="D69" s="853" t="s">
        <v>633</v>
      </c>
      <c r="E69" s="853" t="s">
        <v>589</v>
      </c>
      <c r="F69" s="853" t="s">
        <v>639</v>
      </c>
      <c r="G69" s="845"/>
      <c r="H69" s="848"/>
      <c r="I69" s="848"/>
      <c r="J69" s="845"/>
      <c r="K69" s="845"/>
      <c r="L69" s="845"/>
      <c r="M69" s="845"/>
      <c r="N69" s="845" t="s">
        <v>640</v>
      </c>
    </row>
    <row r="70" spans="1:16" x14ac:dyDescent="0.25">
      <c r="A70" s="965"/>
      <c r="B70" s="965"/>
      <c r="C70" s="965"/>
      <c r="D70" s="965"/>
      <c r="E70" s="965"/>
      <c r="F70" s="965"/>
      <c r="G70" s="965"/>
      <c r="H70" s="965"/>
      <c r="I70" s="965"/>
      <c r="J70" s="965"/>
      <c r="K70" s="965"/>
      <c r="L70" s="965"/>
      <c r="M70" s="965"/>
      <c r="N70" s="965"/>
    </row>
    <row r="71" spans="1:16" ht="33.75" x14ac:dyDescent="0.25">
      <c r="A71" s="853">
        <v>47</v>
      </c>
      <c r="B71" s="853" t="s">
        <v>588</v>
      </c>
      <c r="C71" s="853" t="s">
        <v>604</v>
      </c>
      <c r="D71" s="853" t="s">
        <v>641</v>
      </c>
      <c r="E71" s="853" t="s">
        <v>589</v>
      </c>
      <c r="F71" s="853" t="s">
        <v>642</v>
      </c>
      <c r="G71" s="845"/>
      <c r="H71" s="848">
        <v>1500</v>
      </c>
      <c r="I71" s="848">
        <v>1500</v>
      </c>
      <c r="J71" s="845"/>
      <c r="K71" s="845"/>
      <c r="L71" s="845"/>
      <c r="M71" s="845"/>
      <c r="N71" s="845" t="s">
        <v>643</v>
      </c>
    </row>
    <row r="72" spans="1:16" ht="33.75" x14ac:dyDescent="0.25">
      <c r="A72" s="853">
        <v>48</v>
      </c>
      <c r="B72" s="853" t="s">
        <v>588</v>
      </c>
      <c r="C72" s="853" t="s">
        <v>604</v>
      </c>
      <c r="D72" s="853" t="s">
        <v>641</v>
      </c>
      <c r="E72" s="853" t="s">
        <v>589</v>
      </c>
      <c r="F72" s="853" t="s">
        <v>644</v>
      </c>
      <c r="G72" s="845"/>
      <c r="H72" s="848">
        <v>1501</v>
      </c>
      <c r="I72" s="848">
        <v>1501</v>
      </c>
      <c r="J72" s="845"/>
      <c r="K72" s="845"/>
      <c r="L72" s="845"/>
      <c r="M72" s="845"/>
      <c r="N72" s="845" t="s">
        <v>645</v>
      </c>
    </row>
    <row r="73" spans="1:16" ht="33.75" x14ac:dyDescent="0.25">
      <c r="A73" s="853">
        <v>49</v>
      </c>
      <c r="B73" s="853" t="s">
        <v>588</v>
      </c>
      <c r="C73" s="853" t="s">
        <v>604</v>
      </c>
      <c r="D73" s="853" t="s">
        <v>641</v>
      </c>
      <c r="E73" s="853" t="s">
        <v>589</v>
      </c>
      <c r="F73" s="853" t="s">
        <v>646</v>
      </c>
      <c r="G73" s="845"/>
      <c r="H73" s="848">
        <v>2000</v>
      </c>
      <c r="I73" s="848">
        <v>2000</v>
      </c>
      <c r="J73" s="845"/>
      <c r="K73" s="845"/>
      <c r="L73" s="845"/>
      <c r="M73" s="845"/>
      <c r="N73" s="845"/>
    </row>
    <row r="74" spans="1:16" ht="33.75" x14ac:dyDescent="0.25">
      <c r="A74" s="853">
        <v>50</v>
      </c>
      <c r="B74" s="853" t="s">
        <v>588</v>
      </c>
      <c r="C74" s="853" t="s">
        <v>604</v>
      </c>
      <c r="D74" s="853" t="s">
        <v>641</v>
      </c>
      <c r="E74" s="853" t="s">
        <v>589</v>
      </c>
      <c r="F74" s="853" t="s">
        <v>647</v>
      </c>
      <c r="G74" s="845"/>
      <c r="H74" s="848">
        <v>5000</v>
      </c>
      <c r="I74" s="848">
        <v>5000</v>
      </c>
      <c r="J74" s="853"/>
      <c r="K74" s="853"/>
      <c r="L74" s="853"/>
      <c r="M74" s="853"/>
      <c r="N74" s="853"/>
    </row>
    <row r="75" spans="1:16" x14ac:dyDescent="0.25">
      <c r="A75" s="853"/>
      <c r="B75" s="853"/>
      <c r="C75" s="853"/>
      <c r="D75" s="853"/>
      <c r="E75" s="853"/>
      <c r="F75" s="853"/>
      <c r="G75" s="961"/>
      <c r="H75" s="856"/>
      <c r="I75" s="856"/>
      <c r="J75" s="853"/>
      <c r="K75" s="853"/>
      <c r="L75" s="853"/>
      <c r="M75" s="853"/>
      <c r="N75" s="853"/>
    </row>
    <row r="76" spans="1:16" ht="135" x14ac:dyDescent="0.25">
      <c r="A76" s="853">
        <v>51</v>
      </c>
      <c r="B76" s="853" t="s">
        <v>588</v>
      </c>
      <c r="C76" s="853" t="s">
        <v>71</v>
      </c>
      <c r="D76" s="853" t="s">
        <v>648</v>
      </c>
      <c r="E76" s="853" t="s">
        <v>589</v>
      </c>
      <c r="F76" s="853" t="s">
        <v>649</v>
      </c>
      <c r="G76" s="853"/>
      <c r="H76" s="856">
        <v>31000</v>
      </c>
      <c r="I76" s="856">
        <v>31000</v>
      </c>
      <c r="J76" s="853"/>
      <c r="K76" s="853"/>
      <c r="L76" s="853"/>
      <c r="M76" s="853"/>
      <c r="N76" s="853"/>
    </row>
    <row r="77" spans="1:16" x14ac:dyDescent="0.25">
      <c r="A77" s="827"/>
      <c r="B77" s="965"/>
      <c r="C77" s="965"/>
      <c r="D77" s="965"/>
      <c r="E77" s="965"/>
      <c r="F77" s="965"/>
      <c r="G77" s="965"/>
      <c r="I77" s="1031">
        <f>SUM(I20:I76)</f>
        <v>631295.1</v>
      </c>
      <c r="J77" s="965"/>
      <c r="K77" s="965"/>
      <c r="L77" s="965"/>
      <c r="M77" s="965"/>
      <c r="N77" s="965"/>
    </row>
  </sheetData>
  <mergeCells count="24">
    <mergeCell ref="A18:A19"/>
    <mergeCell ref="I18:I19"/>
    <mergeCell ref="G18:G19"/>
    <mergeCell ref="B18:B19"/>
    <mergeCell ref="C18:C19"/>
    <mergeCell ref="D18:D19"/>
    <mergeCell ref="E18:E19"/>
    <mergeCell ref="F18:F19"/>
    <mergeCell ref="H18:H19"/>
    <mergeCell ref="J18:M18"/>
    <mergeCell ref="N18:N19"/>
    <mergeCell ref="B3:E3"/>
    <mergeCell ref="B4:E4"/>
    <mergeCell ref="B5:E5"/>
    <mergeCell ref="B6:E6"/>
    <mergeCell ref="B7:E7"/>
    <mergeCell ref="B8:E8"/>
    <mergeCell ref="B9:E9"/>
    <mergeCell ref="B10:E10"/>
    <mergeCell ref="B11:E11"/>
    <mergeCell ref="B12:E12"/>
    <mergeCell ref="B13:E13"/>
    <mergeCell ref="B14:E14"/>
    <mergeCell ref="B15:E15"/>
  </mergeCells>
  <pageMargins left="0.7" right="0.7" top="0.75" bottom="0.75" header="0.3" footer="0.3"/>
  <pageSetup paperSize="9"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45"/>
  <sheetViews>
    <sheetView topLeftCell="A87" zoomScaleNormal="100" workbookViewId="0">
      <selection activeCell="H68" sqref="H68"/>
    </sheetView>
  </sheetViews>
  <sheetFormatPr defaultRowHeight="15" x14ac:dyDescent="0.25"/>
  <cols>
    <col min="1" max="1" width="13.42578125" customWidth="1"/>
    <col min="4" max="4" width="16.140625" customWidth="1"/>
    <col min="5" max="5" width="10.28515625" customWidth="1"/>
    <col min="7" max="8" width="12.7109375" customWidth="1"/>
    <col min="9" max="9" width="13.5703125" bestFit="1" customWidth="1"/>
    <col min="11" max="11" width="10.28515625" customWidth="1"/>
    <col min="14" max="14" width="13.140625" bestFit="1" customWidth="1"/>
    <col min="15" max="15" width="18.5703125" style="797" customWidth="1"/>
    <col min="16" max="17" width="9.140625" style="797"/>
  </cols>
  <sheetData>
    <row r="1" spans="1:22" x14ac:dyDescent="0.25">
      <c r="A1" s="979" t="s">
        <v>248</v>
      </c>
      <c r="B1" s="827"/>
      <c r="C1" s="826"/>
      <c r="D1" s="905"/>
      <c r="E1" s="827"/>
      <c r="F1" s="827"/>
      <c r="G1" s="861"/>
      <c r="H1" s="861"/>
      <c r="I1" s="861"/>
      <c r="J1" s="861"/>
      <c r="K1" s="861"/>
      <c r="L1" s="906"/>
      <c r="M1" s="906"/>
      <c r="N1" s="906"/>
      <c r="O1" s="996"/>
      <c r="P1" s="930"/>
      <c r="Q1" s="911"/>
      <c r="R1" s="658"/>
      <c r="S1" s="658"/>
      <c r="T1" s="658"/>
      <c r="U1" s="658"/>
      <c r="V1" s="658"/>
    </row>
    <row r="2" spans="1:22" x14ac:dyDescent="0.25">
      <c r="A2" s="978" t="s">
        <v>255</v>
      </c>
      <c r="B2" s="978"/>
      <c r="C2" s="980"/>
      <c r="D2" s="981"/>
      <c r="E2" s="981"/>
      <c r="F2" s="827"/>
      <c r="G2" s="861"/>
      <c r="H2" s="861"/>
      <c r="I2" s="861"/>
      <c r="J2" s="861"/>
      <c r="K2" s="861"/>
      <c r="L2" s="906"/>
      <c r="M2" s="906"/>
      <c r="N2" s="906"/>
      <c r="O2" s="996"/>
      <c r="P2" s="930"/>
      <c r="Q2" s="911"/>
      <c r="R2" s="658"/>
      <c r="S2" s="658"/>
      <c r="T2" s="658"/>
      <c r="U2" s="658"/>
      <c r="V2" s="658"/>
    </row>
    <row r="3" spans="1:22" x14ac:dyDescent="0.25">
      <c r="A3" s="982" t="s">
        <v>256</v>
      </c>
      <c r="B3" s="1063" t="s">
        <v>257</v>
      </c>
      <c r="C3" s="1063"/>
      <c r="D3" s="1063"/>
      <c r="E3" s="1063"/>
      <c r="F3" s="827"/>
      <c r="G3" s="861"/>
      <c r="H3" s="861"/>
      <c r="I3" s="861"/>
      <c r="J3" s="861"/>
      <c r="K3" s="861"/>
      <c r="L3" s="906"/>
      <c r="M3" s="906"/>
      <c r="N3" s="906"/>
      <c r="O3" s="996"/>
      <c r="P3" s="930"/>
      <c r="Q3" s="911"/>
      <c r="R3" s="658"/>
      <c r="S3" s="658"/>
      <c r="T3" s="658"/>
      <c r="U3" s="658"/>
      <c r="V3" s="658"/>
    </row>
    <row r="4" spans="1:22" x14ac:dyDescent="0.25">
      <c r="A4" s="983" t="s">
        <v>258</v>
      </c>
      <c r="B4" s="1063" t="s">
        <v>259</v>
      </c>
      <c r="C4" s="1063"/>
      <c r="D4" s="1063"/>
      <c r="E4" s="1063"/>
      <c r="F4" s="827"/>
      <c r="G4" s="861"/>
      <c r="H4" s="861"/>
      <c r="I4" s="861"/>
      <c r="J4" s="861"/>
      <c r="K4" s="861"/>
      <c r="L4" s="906"/>
      <c r="M4" s="906"/>
      <c r="N4" s="906"/>
      <c r="O4" s="996"/>
      <c r="P4" s="930"/>
      <c r="Q4" s="911"/>
      <c r="R4" s="658"/>
      <c r="S4" s="658"/>
      <c r="T4" s="658"/>
      <c r="U4" s="658"/>
      <c r="V4" s="658"/>
    </row>
    <row r="5" spans="1:22" x14ac:dyDescent="0.25">
      <c r="A5" s="983" t="s">
        <v>260</v>
      </c>
      <c r="B5" s="1063" t="s">
        <v>261</v>
      </c>
      <c r="C5" s="1063"/>
      <c r="D5" s="1063"/>
      <c r="E5" s="1063"/>
      <c r="F5" s="827"/>
      <c r="G5" s="861"/>
      <c r="H5" s="861"/>
      <c r="I5" s="861"/>
      <c r="J5" s="861"/>
      <c r="K5" s="861"/>
      <c r="L5" s="906"/>
      <c r="M5" s="906"/>
      <c r="N5" s="906"/>
      <c r="O5" s="996"/>
      <c r="P5" s="930"/>
      <c r="Q5" s="911"/>
      <c r="R5" s="658"/>
      <c r="S5" s="658"/>
      <c r="T5" s="658"/>
      <c r="U5" s="658"/>
      <c r="V5" s="658"/>
    </row>
    <row r="6" spans="1:22" x14ac:dyDescent="0.25">
      <c r="A6" s="983" t="s">
        <v>262</v>
      </c>
      <c r="B6" s="1063" t="s">
        <v>263</v>
      </c>
      <c r="C6" s="1063"/>
      <c r="D6" s="1063"/>
      <c r="E6" s="1063"/>
      <c r="F6" s="827"/>
      <c r="G6" s="861"/>
      <c r="H6" s="861"/>
      <c r="I6" s="861"/>
      <c r="J6" s="861"/>
      <c r="K6" s="861"/>
      <c r="L6" s="906"/>
      <c r="M6" s="906"/>
      <c r="N6" s="906"/>
      <c r="O6" s="996"/>
      <c r="P6" s="930"/>
      <c r="Q6" s="911"/>
      <c r="R6" s="658"/>
      <c r="S6" s="658"/>
      <c r="T6" s="658"/>
      <c r="U6" s="658"/>
      <c r="V6" s="658"/>
    </row>
    <row r="7" spans="1:22" x14ac:dyDescent="0.25">
      <c r="A7" s="983" t="s">
        <v>264</v>
      </c>
      <c r="B7" s="1063" t="s">
        <v>265</v>
      </c>
      <c r="C7" s="1063"/>
      <c r="D7" s="1063"/>
      <c r="E7" s="1063"/>
      <c r="F7" s="827"/>
      <c r="G7" s="861"/>
      <c r="H7" s="861"/>
      <c r="I7" s="861"/>
      <c r="J7" s="861"/>
      <c r="K7" s="861"/>
      <c r="L7" s="906"/>
      <c r="M7" s="906"/>
      <c r="N7" s="906"/>
      <c r="O7" s="996"/>
      <c r="P7" s="930"/>
      <c r="Q7" s="911"/>
      <c r="R7" s="658"/>
      <c r="S7" s="658"/>
      <c r="T7" s="658"/>
      <c r="U7" s="658"/>
      <c r="V7" s="658"/>
    </row>
    <row r="8" spans="1:22" x14ac:dyDescent="0.25">
      <c r="A8" s="983" t="s">
        <v>266</v>
      </c>
      <c r="B8" s="1063" t="s">
        <v>267</v>
      </c>
      <c r="C8" s="1063"/>
      <c r="D8" s="1063"/>
      <c r="E8" s="1063"/>
      <c r="F8" s="827"/>
      <c r="G8" s="861"/>
      <c r="H8" s="861"/>
      <c r="I8" s="861"/>
      <c r="J8" s="861"/>
      <c r="K8" s="861"/>
      <c r="L8" s="906"/>
      <c r="M8" s="906"/>
      <c r="N8" s="906"/>
      <c r="O8" s="996"/>
      <c r="P8" s="930"/>
      <c r="Q8" s="911"/>
      <c r="R8" s="658"/>
      <c r="S8" s="658"/>
      <c r="T8" s="658"/>
      <c r="U8" s="658"/>
      <c r="V8" s="658"/>
    </row>
    <row r="9" spans="1:22" x14ac:dyDescent="0.25">
      <c r="A9" s="983" t="s">
        <v>268</v>
      </c>
      <c r="B9" s="1063" t="s">
        <v>269</v>
      </c>
      <c r="C9" s="1063"/>
      <c r="D9" s="1063"/>
      <c r="E9" s="1063"/>
      <c r="F9" s="827"/>
      <c r="G9" s="861"/>
      <c r="H9" s="861"/>
      <c r="I9" s="861"/>
      <c r="J9" s="861"/>
      <c r="K9" s="861"/>
      <c r="L9" s="906"/>
      <c r="M9" s="906"/>
      <c r="N9" s="906"/>
      <c r="O9" s="996"/>
      <c r="P9" s="930"/>
      <c r="Q9" s="911"/>
      <c r="R9" s="658"/>
      <c r="S9" s="658"/>
      <c r="T9" s="658"/>
      <c r="U9" s="658"/>
      <c r="V9" s="658"/>
    </row>
    <row r="10" spans="1:22" x14ac:dyDescent="0.25">
      <c r="A10" s="983" t="s">
        <v>270</v>
      </c>
      <c r="B10" s="1063" t="s">
        <v>271</v>
      </c>
      <c r="C10" s="1063"/>
      <c r="D10" s="1063"/>
      <c r="E10" s="1063"/>
      <c r="F10" s="827"/>
      <c r="G10" s="861"/>
      <c r="H10" s="861"/>
      <c r="I10" s="861"/>
      <c r="J10" s="861"/>
      <c r="K10" s="861"/>
      <c r="L10" s="906"/>
      <c r="M10" s="906"/>
      <c r="N10" s="906"/>
      <c r="O10" s="996"/>
      <c r="P10" s="930"/>
      <c r="Q10" s="911"/>
      <c r="R10" s="658"/>
      <c r="S10" s="658"/>
      <c r="T10" s="658"/>
      <c r="U10" s="658"/>
      <c r="V10" s="658"/>
    </row>
    <row r="11" spans="1:22" x14ac:dyDescent="0.25">
      <c r="A11" s="983" t="s">
        <v>272</v>
      </c>
      <c r="B11" s="1063" t="s">
        <v>273</v>
      </c>
      <c r="C11" s="1063"/>
      <c r="D11" s="1063"/>
      <c r="E11" s="1063"/>
      <c r="F11" s="827"/>
      <c r="G11" s="861"/>
      <c r="H11" s="861"/>
      <c r="I11" s="861"/>
      <c r="J11" s="861"/>
      <c r="K11" s="861"/>
      <c r="L11" s="906"/>
      <c r="M11" s="906"/>
      <c r="N11" s="906"/>
      <c r="O11" s="996"/>
      <c r="P11" s="930"/>
      <c r="Q11" s="911"/>
      <c r="R11" s="658"/>
      <c r="S11" s="658"/>
      <c r="T11" s="658"/>
      <c r="U11" s="658"/>
      <c r="V11" s="658"/>
    </row>
    <row r="12" spans="1:22" x14ac:dyDescent="0.25">
      <c r="A12" s="983" t="s">
        <v>274</v>
      </c>
      <c r="B12" s="1063" t="s">
        <v>275</v>
      </c>
      <c r="C12" s="1063"/>
      <c r="D12" s="1063"/>
      <c r="E12" s="1063"/>
      <c r="F12" s="827"/>
      <c r="G12" s="861"/>
      <c r="H12" s="861"/>
      <c r="I12" s="861"/>
      <c r="J12" s="861"/>
      <c r="K12" s="861"/>
      <c r="L12" s="906"/>
      <c r="M12" s="906"/>
      <c r="N12" s="906"/>
      <c r="O12" s="996"/>
      <c r="P12" s="930"/>
      <c r="Q12" s="911"/>
      <c r="R12" s="658"/>
      <c r="S12" s="658"/>
      <c r="T12" s="658"/>
      <c r="U12" s="658"/>
      <c r="V12" s="658"/>
    </row>
    <row r="13" spans="1:22" x14ac:dyDescent="0.25">
      <c r="A13" s="983" t="s">
        <v>276</v>
      </c>
      <c r="B13" s="1063" t="s">
        <v>277</v>
      </c>
      <c r="C13" s="1063"/>
      <c r="D13" s="1063"/>
      <c r="E13" s="1063"/>
      <c r="F13" s="827"/>
      <c r="G13" s="861"/>
      <c r="H13" s="861"/>
      <c r="I13" s="861"/>
      <c r="J13" s="861"/>
      <c r="K13" s="861"/>
      <c r="L13" s="906"/>
      <c r="M13" s="906"/>
      <c r="N13" s="906"/>
      <c r="O13" s="996"/>
      <c r="P13" s="930"/>
      <c r="Q13" s="911"/>
      <c r="R13" s="658"/>
      <c r="S13" s="658"/>
      <c r="T13" s="658"/>
      <c r="U13" s="658"/>
      <c r="V13" s="658"/>
    </row>
    <row r="14" spans="1:22" x14ac:dyDescent="0.25">
      <c r="A14" s="983" t="s">
        <v>278</v>
      </c>
      <c r="B14" s="1063" t="s">
        <v>279</v>
      </c>
      <c r="C14" s="1063"/>
      <c r="D14" s="1063"/>
      <c r="E14" s="1063"/>
      <c r="F14" s="827"/>
      <c r="G14" s="861"/>
      <c r="H14" s="861"/>
      <c r="I14" s="861"/>
      <c r="J14" s="861"/>
      <c r="K14" s="861"/>
      <c r="L14" s="906"/>
      <c r="M14" s="906"/>
      <c r="N14" s="906"/>
      <c r="O14" s="996"/>
      <c r="P14" s="930"/>
      <c r="Q14" s="911"/>
      <c r="R14" s="658"/>
      <c r="S14" s="658"/>
      <c r="T14" s="658"/>
      <c r="U14" s="658"/>
      <c r="V14" s="658"/>
    </row>
    <row r="15" spans="1:22" x14ac:dyDescent="0.25">
      <c r="A15" s="983" t="s">
        <v>280</v>
      </c>
      <c r="B15" s="1063" t="s">
        <v>281</v>
      </c>
      <c r="C15" s="1063"/>
      <c r="D15" s="1063"/>
      <c r="E15" s="1063"/>
      <c r="F15" s="827"/>
      <c r="G15" s="861"/>
      <c r="H15" s="861"/>
      <c r="I15" s="861"/>
      <c r="J15" s="861"/>
      <c r="K15" s="861"/>
      <c r="L15" s="906"/>
      <c r="M15" s="906"/>
      <c r="N15" s="906"/>
      <c r="O15" s="996"/>
      <c r="P15" s="930"/>
      <c r="Q15" s="911"/>
      <c r="R15" s="658"/>
      <c r="S15" s="658"/>
      <c r="T15" s="658"/>
      <c r="U15" s="658"/>
      <c r="V15" s="658"/>
    </row>
    <row r="16" spans="1:22" x14ac:dyDescent="0.25">
      <c r="A16" s="826"/>
      <c r="B16" s="826"/>
      <c r="C16" s="826"/>
      <c r="D16" s="826"/>
      <c r="E16" s="826"/>
      <c r="F16" s="826"/>
      <c r="G16" s="826"/>
      <c r="H16" s="826"/>
      <c r="I16" s="826"/>
      <c r="J16" s="826"/>
      <c r="K16" s="826"/>
      <c r="L16" s="826"/>
      <c r="M16" s="826"/>
      <c r="N16" s="826"/>
      <c r="O16" s="911"/>
      <c r="P16" s="911"/>
      <c r="Q16" s="911"/>
      <c r="R16" s="658"/>
      <c r="S16" s="658"/>
      <c r="T16" s="658"/>
      <c r="U16" s="658"/>
      <c r="V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925" t="s">
        <v>280</v>
      </c>
      <c r="O17" s="863"/>
      <c r="P17" s="863"/>
      <c r="Q17" s="863"/>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c r="Q18" s="930"/>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930"/>
    </row>
    <row r="20" spans="1:20" ht="112.5" x14ac:dyDescent="0.25">
      <c r="A20" s="853">
        <v>1</v>
      </c>
      <c r="B20" s="853" t="s">
        <v>650</v>
      </c>
      <c r="C20" s="853" t="s">
        <v>651</v>
      </c>
      <c r="D20" s="853" t="s">
        <v>652</v>
      </c>
      <c r="E20" s="853" t="s">
        <v>653</v>
      </c>
      <c r="F20" s="853" t="s">
        <v>543</v>
      </c>
      <c r="G20" s="853">
        <v>1</v>
      </c>
      <c r="H20" s="857">
        <v>25000</v>
      </c>
      <c r="I20" s="857">
        <v>25000</v>
      </c>
      <c r="J20" s="853"/>
      <c r="K20" s="853" t="s">
        <v>348</v>
      </c>
      <c r="L20" s="853"/>
      <c r="M20" s="853"/>
      <c r="N20" s="853"/>
      <c r="O20" s="845" t="s">
        <v>1072</v>
      </c>
      <c r="P20" s="1026"/>
      <c r="Q20" s="1026"/>
      <c r="R20" s="649"/>
    </row>
    <row r="21" spans="1:20" ht="78.75" x14ac:dyDescent="0.25">
      <c r="A21" s="853">
        <v>2</v>
      </c>
      <c r="B21" s="853" t="s">
        <v>650</v>
      </c>
      <c r="C21" s="853" t="s">
        <v>651</v>
      </c>
      <c r="D21" s="853" t="s">
        <v>652</v>
      </c>
      <c r="E21" s="853" t="s">
        <v>1073</v>
      </c>
      <c r="F21" s="853" t="s">
        <v>543</v>
      </c>
      <c r="G21" s="853">
        <v>2</v>
      </c>
      <c r="H21" s="857">
        <v>1500</v>
      </c>
      <c r="I21" s="857">
        <v>1500</v>
      </c>
      <c r="J21" s="853" t="s">
        <v>348</v>
      </c>
      <c r="K21" s="853" t="s">
        <v>348</v>
      </c>
      <c r="L21" s="853"/>
      <c r="M21" s="853"/>
      <c r="N21" s="853"/>
      <c r="O21" s="845" t="s">
        <v>1074</v>
      </c>
      <c r="P21" s="1026"/>
      <c r="Q21" s="1026"/>
      <c r="R21" s="649"/>
    </row>
    <row r="22" spans="1:20" ht="67.5" x14ac:dyDescent="0.25">
      <c r="A22" s="853">
        <v>3</v>
      </c>
      <c r="B22" s="853" t="s">
        <v>650</v>
      </c>
      <c r="C22" s="853" t="s">
        <v>651</v>
      </c>
      <c r="D22" s="853" t="s">
        <v>652</v>
      </c>
      <c r="E22" s="853" t="s">
        <v>1075</v>
      </c>
      <c r="F22" s="853" t="s">
        <v>543</v>
      </c>
      <c r="G22" s="853">
        <v>3</v>
      </c>
      <c r="H22" s="857">
        <v>320</v>
      </c>
      <c r="I22" s="857">
        <v>320</v>
      </c>
      <c r="J22" s="853" t="s">
        <v>301</v>
      </c>
      <c r="K22" s="853"/>
      <c r="L22" s="853" t="s">
        <v>301</v>
      </c>
      <c r="M22" s="853"/>
      <c r="N22" s="853"/>
      <c r="O22" s="845" t="s">
        <v>1076</v>
      </c>
      <c r="P22" s="1026"/>
      <c r="Q22" s="1026"/>
      <c r="R22" s="649"/>
    </row>
    <row r="23" spans="1:20" ht="33.75" x14ac:dyDescent="0.25">
      <c r="A23" s="853">
        <v>4</v>
      </c>
      <c r="B23" s="853" t="s">
        <v>650</v>
      </c>
      <c r="C23" s="853" t="s">
        <v>651</v>
      </c>
      <c r="D23" s="853" t="s">
        <v>652</v>
      </c>
      <c r="E23" s="853" t="s">
        <v>654</v>
      </c>
      <c r="F23" s="853" t="s">
        <v>543</v>
      </c>
      <c r="G23" s="853">
        <v>4</v>
      </c>
      <c r="H23" s="857">
        <v>720</v>
      </c>
      <c r="I23" s="857">
        <v>720</v>
      </c>
      <c r="J23" s="853" t="s">
        <v>348</v>
      </c>
      <c r="K23" s="853"/>
      <c r="L23" s="853"/>
      <c r="M23" s="853"/>
      <c r="N23" s="853"/>
      <c r="O23" s="845" t="s">
        <v>1077</v>
      </c>
      <c r="P23" s="1026"/>
      <c r="Q23" s="1026"/>
      <c r="R23" s="649"/>
    </row>
    <row r="24" spans="1:20" ht="56.25" x14ac:dyDescent="0.25">
      <c r="A24" s="853">
        <v>5</v>
      </c>
      <c r="B24" s="853" t="s">
        <v>650</v>
      </c>
      <c r="C24" s="853" t="s">
        <v>651</v>
      </c>
      <c r="D24" s="853" t="s">
        <v>652</v>
      </c>
      <c r="E24" s="853" t="s">
        <v>655</v>
      </c>
      <c r="F24" s="853" t="s">
        <v>543</v>
      </c>
      <c r="G24" s="853">
        <v>5</v>
      </c>
      <c r="H24" s="857">
        <v>800</v>
      </c>
      <c r="I24" s="857">
        <v>800</v>
      </c>
      <c r="J24" s="853"/>
      <c r="K24" s="853" t="s">
        <v>348</v>
      </c>
      <c r="L24" s="853" t="s">
        <v>348</v>
      </c>
      <c r="M24" s="853"/>
      <c r="N24" s="853"/>
      <c r="O24" s="845" t="s">
        <v>1078</v>
      </c>
      <c r="P24" s="1026"/>
      <c r="Q24" s="1026"/>
      <c r="R24" s="649"/>
    </row>
    <row r="25" spans="1:20" ht="33.75" x14ac:dyDescent="0.25">
      <c r="A25" s="853">
        <v>6</v>
      </c>
      <c r="B25" s="853" t="s">
        <v>650</v>
      </c>
      <c r="C25" s="853" t="s">
        <v>651</v>
      </c>
      <c r="D25" s="853" t="s">
        <v>652</v>
      </c>
      <c r="E25" s="853" t="s">
        <v>656</v>
      </c>
      <c r="F25" s="853" t="s">
        <v>543</v>
      </c>
      <c r="G25" s="853">
        <v>7</v>
      </c>
      <c r="H25" s="857">
        <v>400</v>
      </c>
      <c r="I25" s="857">
        <v>400</v>
      </c>
      <c r="J25" s="853"/>
      <c r="K25" s="853" t="s">
        <v>348</v>
      </c>
      <c r="L25" s="853"/>
      <c r="M25" s="853" t="s">
        <v>301</v>
      </c>
      <c r="N25" s="853"/>
      <c r="O25" s="845" t="s">
        <v>1077</v>
      </c>
      <c r="P25" s="1026"/>
      <c r="Q25" s="1026"/>
      <c r="R25" s="649"/>
    </row>
    <row r="26" spans="1:20" ht="33.75" x14ac:dyDescent="0.25">
      <c r="A26" s="853">
        <v>7</v>
      </c>
      <c r="B26" s="853" t="s">
        <v>650</v>
      </c>
      <c r="C26" s="853" t="s">
        <v>651</v>
      </c>
      <c r="D26" s="853" t="s">
        <v>652</v>
      </c>
      <c r="E26" s="853" t="s">
        <v>1079</v>
      </c>
      <c r="F26" s="853" t="s">
        <v>543</v>
      </c>
      <c r="G26" s="853">
        <v>6</v>
      </c>
      <c r="H26" s="857">
        <v>1500</v>
      </c>
      <c r="I26" s="857">
        <v>1500</v>
      </c>
      <c r="J26" s="853"/>
      <c r="K26" s="853"/>
      <c r="L26" s="853"/>
      <c r="M26" s="853" t="s">
        <v>301</v>
      </c>
      <c r="N26" s="853"/>
      <c r="O26" s="845"/>
      <c r="P26" s="1026"/>
      <c r="Q26" s="1026"/>
      <c r="R26" s="649"/>
    </row>
    <row r="27" spans="1:20" ht="67.5" x14ac:dyDescent="0.25">
      <c r="A27" s="853">
        <v>8</v>
      </c>
      <c r="B27" s="853" t="s">
        <v>650</v>
      </c>
      <c r="C27" s="853" t="s">
        <v>651</v>
      </c>
      <c r="D27" s="853" t="s">
        <v>652</v>
      </c>
      <c r="E27" s="853" t="s">
        <v>1080</v>
      </c>
      <c r="F27" s="853" t="s">
        <v>543</v>
      </c>
      <c r="G27" s="853">
        <v>8</v>
      </c>
      <c r="H27" s="857">
        <v>1600</v>
      </c>
      <c r="I27" s="857">
        <v>1600</v>
      </c>
      <c r="J27" s="853"/>
      <c r="K27" s="853" t="s">
        <v>348</v>
      </c>
      <c r="L27" s="853"/>
      <c r="M27" s="853"/>
      <c r="N27" s="853"/>
      <c r="O27" s="845" t="s">
        <v>1077</v>
      </c>
      <c r="P27" s="1026"/>
      <c r="Q27" s="1026"/>
      <c r="R27" s="649"/>
    </row>
    <row r="28" spans="1:20" x14ac:dyDescent="0.25">
      <c r="A28" s="853"/>
      <c r="B28" s="853"/>
      <c r="C28" s="853"/>
      <c r="D28" s="853"/>
      <c r="E28" s="853"/>
      <c r="F28" s="853"/>
      <c r="G28" s="853"/>
      <c r="H28" s="857"/>
      <c r="I28" s="857"/>
      <c r="J28" s="970"/>
      <c r="K28" s="970"/>
      <c r="L28" s="970"/>
      <c r="M28" s="964"/>
      <c r="N28" s="964"/>
      <c r="O28" s="1027"/>
      <c r="P28" s="1026"/>
      <c r="Q28" s="1026"/>
      <c r="R28" s="649"/>
    </row>
    <row r="29" spans="1:20" ht="56.25" x14ac:dyDescent="0.25">
      <c r="A29" s="853">
        <v>9</v>
      </c>
      <c r="B29" s="853" t="s">
        <v>650</v>
      </c>
      <c r="C29" s="853" t="s">
        <v>1150</v>
      </c>
      <c r="D29" s="853" t="s">
        <v>1151</v>
      </c>
      <c r="E29" s="853" t="s">
        <v>1152</v>
      </c>
      <c r="F29" s="853" t="s">
        <v>543</v>
      </c>
      <c r="G29" s="853"/>
      <c r="H29" s="857">
        <v>16000</v>
      </c>
      <c r="I29" s="857">
        <v>16000</v>
      </c>
      <c r="J29" s="853"/>
      <c r="K29" s="853"/>
      <c r="L29" s="853"/>
      <c r="M29" s="853"/>
      <c r="N29" s="853"/>
      <c r="O29" s="845" t="s">
        <v>1153</v>
      </c>
      <c r="P29" s="1026"/>
      <c r="Q29" s="1026"/>
      <c r="R29" s="649"/>
    </row>
    <row r="30" spans="1:20" ht="45" x14ac:dyDescent="0.25">
      <c r="A30" s="853">
        <v>10</v>
      </c>
      <c r="B30" s="853" t="s">
        <v>650</v>
      </c>
      <c r="C30" s="853" t="s">
        <v>1150</v>
      </c>
      <c r="D30" s="853" t="s">
        <v>1151</v>
      </c>
      <c r="E30" s="853" t="s">
        <v>1154</v>
      </c>
      <c r="F30" s="853" t="s">
        <v>543</v>
      </c>
      <c r="G30" s="853"/>
      <c r="H30" s="857">
        <v>10000</v>
      </c>
      <c r="I30" s="857">
        <v>10000</v>
      </c>
      <c r="J30" s="853"/>
      <c r="K30" s="853"/>
      <c r="L30" s="853"/>
      <c r="M30" s="853"/>
      <c r="N30" s="853"/>
      <c r="O30" s="845" t="s">
        <v>1153</v>
      </c>
      <c r="P30" s="1026"/>
      <c r="Q30" s="1026"/>
      <c r="R30" s="649"/>
    </row>
    <row r="31" spans="1:20" ht="33.75" x14ac:dyDescent="0.25">
      <c r="A31" s="853">
        <v>11</v>
      </c>
      <c r="B31" s="853" t="s">
        <v>650</v>
      </c>
      <c r="C31" s="853" t="s">
        <v>1150</v>
      </c>
      <c r="D31" s="853" t="s">
        <v>1151</v>
      </c>
      <c r="E31" s="853" t="s">
        <v>1155</v>
      </c>
      <c r="F31" s="853" t="s">
        <v>543</v>
      </c>
      <c r="G31" s="853"/>
      <c r="H31" s="857">
        <v>10000</v>
      </c>
      <c r="I31" s="857">
        <v>10000</v>
      </c>
      <c r="J31" s="853"/>
      <c r="K31" s="853"/>
      <c r="L31" s="853"/>
      <c r="M31" s="853"/>
      <c r="N31" s="853"/>
      <c r="O31" s="845"/>
      <c r="P31" s="1026"/>
      <c r="Q31" s="1026"/>
      <c r="R31" s="649"/>
    </row>
    <row r="32" spans="1:20" ht="112.5" x14ac:dyDescent="0.25">
      <c r="A32" s="853">
        <v>12</v>
      </c>
      <c r="B32" s="853" t="s">
        <v>248</v>
      </c>
      <c r="C32" s="853" t="s">
        <v>651</v>
      </c>
      <c r="D32" s="853" t="s">
        <v>657</v>
      </c>
      <c r="E32" s="853" t="s">
        <v>1081</v>
      </c>
      <c r="F32" s="853" t="s">
        <v>543</v>
      </c>
      <c r="G32" s="853">
        <v>1</v>
      </c>
      <c r="H32" s="857">
        <v>30000</v>
      </c>
      <c r="I32" s="857">
        <v>30000</v>
      </c>
      <c r="J32" s="853"/>
      <c r="K32" s="853" t="s">
        <v>348</v>
      </c>
      <c r="L32" s="853"/>
      <c r="M32" s="853" t="s">
        <v>348</v>
      </c>
      <c r="N32" s="853"/>
      <c r="O32" s="845" t="s">
        <v>1082</v>
      </c>
      <c r="P32" s="1026"/>
      <c r="Q32" s="1026"/>
      <c r="R32" s="649"/>
    </row>
    <row r="33" spans="1:18" ht="33.75" x14ac:dyDescent="0.25">
      <c r="A33" s="853">
        <v>13</v>
      </c>
      <c r="B33" s="853" t="s">
        <v>248</v>
      </c>
      <c r="C33" s="853" t="s">
        <v>651</v>
      </c>
      <c r="D33" s="853" t="s">
        <v>657</v>
      </c>
      <c r="E33" s="853" t="s">
        <v>1083</v>
      </c>
      <c r="F33" s="853" t="s">
        <v>543</v>
      </c>
      <c r="G33" s="853">
        <v>1</v>
      </c>
      <c r="H33" s="857">
        <v>5000</v>
      </c>
      <c r="I33" s="857">
        <v>5000</v>
      </c>
      <c r="J33" s="853"/>
      <c r="K33" s="853"/>
      <c r="L33" s="853"/>
      <c r="M33" s="853" t="s">
        <v>348</v>
      </c>
      <c r="N33" s="853"/>
      <c r="O33" s="845" t="s">
        <v>1084</v>
      </c>
      <c r="P33" s="1026"/>
      <c r="Q33" s="1026"/>
      <c r="R33" s="649"/>
    </row>
    <row r="34" spans="1:18" ht="33.75" x14ac:dyDescent="0.25">
      <c r="A34" s="853">
        <v>14</v>
      </c>
      <c r="B34" s="853" t="s">
        <v>248</v>
      </c>
      <c r="C34" s="853" t="s">
        <v>651</v>
      </c>
      <c r="D34" s="853" t="s">
        <v>657</v>
      </c>
      <c r="E34" s="853" t="s">
        <v>1085</v>
      </c>
      <c r="F34" s="853" t="s">
        <v>543</v>
      </c>
      <c r="G34" s="853">
        <v>1</v>
      </c>
      <c r="H34" s="857"/>
      <c r="I34" s="857"/>
      <c r="J34" s="853"/>
      <c r="K34" s="853" t="s">
        <v>348</v>
      </c>
      <c r="L34" s="853"/>
      <c r="M34" s="853"/>
      <c r="N34" s="853"/>
      <c r="O34" s="845"/>
      <c r="P34" s="1026"/>
      <c r="Q34" s="1026"/>
      <c r="R34" s="649"/>
    </row>
    <row r="35" spans="1:18" ht="45" x14ac:dyDescent="0.25">
      <c r="A35" s="853">
        <v>15</v>
      </c>
      <c r="B35" s="853" t="s">
        <v>248</v>
      </c>
      <c r="C35" s="853" t="s">
        <v>651</v>
      </c>
      <c r="D35" s="853" t="s">
        <v>657</v>
      </c>
      <c r="E35" s="853" t="s">
        <v>1086</v>
      </c>
      <c r="F35" s="853" t="s">
        <v>543</v>
      </c>
      <c r="G35" s="853">
        <v>1</v>
      </c>
      <c r="H35" s="857"/>
      <c r="I35" s="857"/>
      <c r="J35" s="853"/>
      <c r="K35" s="853"/>
      <c r="L35" s="853"/>
      <c r="M35" s="853" t="s">
        <v>348</v>
      </c>
      <c r="N35" s="853"/>
      <c r="O35" s="845" t="s">
        <v>1087</v>
      </c>
      <c r="P35" s="1026"/>
      <c r="Q35" s="1026"/>
      <c r="R35" s="649"/>
    </row>
    <row r="36" spans="1:18" ht="123.75" x14ac:dyDescent="0.25">
      <c r="A36" s="853">
        <v>16</v>
      </c>
      <c r="B36" s="853" t="s">
        <v>248</v>
      </c>
      <c r="C36" s="853" t="s">
        <v>651</v>
      </c>
      <c r="D36" s="853" t="s">
        <v>657</v>
      </c>
      <c r="E36" s="853" t="s">
        <v>1088</v>
      </c>
      <c r="F36" s="853" t="s">
        <v>543</v>
      </c>
      <c r="G36" s="853">
        <v>1</v>
      </c>
      <c r="H36" s="857"/>
      <c r="I36" s="857"/>
      <c r="J36" s="853"/>
      <c r="K36" s="853" t="s">
        <v>348</v>
      </c>
      <c r="L36" s="853"/>
      <c r="M36" s="853"/>
      <c r="N36" s="853"/>
      <c r="O36" s="845" t="s">
        <v>1089</v>
      </c>
      <c r="P36" s="1026"/>
      <c r="Q36" s="1026"/>
      <c r="R36" s="649"/>
    </row>
    <row r="37" spans="1:18" ht="33.75" x14ac:dyDescent="0.25">
      <c r="A37" s="853">
        <v>17</v>
      </c>
      <c r="B37" s="853" t="s">
        <v>248</v>
      </c>
      <c r="C37" s="853" t="s">
        <v>651</v>
      </c>
      <c r="D37" s="853" t="s">
        <v>657</v>
      </c>
      <c r="E37" s="853" t="s">
        <v>1090</v>
      </c>
      <c r="F37" s="853" t="s">
        <v>543</v>
      </c>
      <c r="G37" s="853">
        <v>2</v>
      </c>
      <c r="H37" s="857">
        <v>13000</v>
      </c>
      <c r="I37" s="857">
        <v>13000</v>
      </c>
      <c r="J37" s="853"/>
      <c r="K37" s="853"/>
      <c r="L37" s="853"/>
      <c r="M37" s="853" t="s">
        <v>348</v>
      </c>
      <c r="N37" s="853"/>
      <c r="O37" s="845" t="s">
        <v>1091</v>
      </c>
      <c r="P37" s="1026"/>
      <c r="Q37" s="1026"/>
      <c r="R37" s="649"/>
    </row>
    <row r="38" spans="1:18" x14ac:dyDescent="0.25">
      <c r="A38" s="853"/>
      <c r="B38" s="853"/>
      <c r="C38" s="853"/>
      <c r="D38" s="853"/>
      <c r="E38" s="853"/>
      <c r="F38" s="853"/>
      <c r="G38" s="853"/>
      <c r="H38" s="857"/>
      <c r="I38" s="857"/>
      <c r="J38" s="970"/>
      <c r="K38" s="970"/>
      <c r="L38" s="970"/>
      <c r="M38" s="964"/>
      <c r="N38" s="964"/>
      <c r="O38" s="845"/>
      <c r="P38" s="1026"/>
      <c r="Q38" s="1026"/>
      <c r="R38" s="649"/>
    </row>
    <row r="39" spans="1:18" ht="22.5" x14ac:dyDescent="0.25">
      <c r="A39" s="845">
        <v>18</v>
      </c>
      <c r="B39" s="845" t="s">
        <v>248</v>
      </c>
      <c r="C39" s="845" t="s">
        <v>651</v>
      </c>
      <c r="D39" s="845" t="s">
        <v>658</v>
      </c>
      <c r="E39" s="845" t="s">
        <v>659</v>
      </c>
      <c r="F39" s="845" t="s">
        <v>660</v>
      </c>
      <c r="G39" s="845">
        <v>1</v>
      </c>
      <c r="H39" s="872"/>
      <c r="I39" s="872"/>
      <c r="J39" s="845" t="s">
        <v>301</v>
      </c>
      <c r="K39" s="845"/>
      <c r="L39" s="845"/>
      <c r="M39" s="845"/>
      <c r="N39" s="845"/>
      <c r="O39" s="845" t="s">
        <v>1092</v>
      </c>
      <c r="P39" s="1026"/>
      <c r="Q39" s="1026"/>
      <c r="R39" s="649"/>
    </row>
    <row r="40" spans="1:18" x14ac:dyDescent="0.25">
      <c r="A40" s="853"/>
      <c r="B40" s="853"/>
      <c r="C40" s="853"/>
      <c r="D40" s="853"/>
      <c r="E40" s="853"/>
      <c r="F40" s="853"/>
      <c r="G40" s="853"/>
      <c r="H40" s="857"/>
      <c r="I40" s="857"/>
      <c r="J40" s="970"/>
      <c r="K40" s="970"/>
      <c r="L40" s="970"/>
      <c r="M40" s="964"/>
      <c r="N40" s="964"/>
      <c r="O40" s="845"/>
      <c r="P40" s="1026"/>
      <c r="Q40" s="1026"/>
      <c r="R40" s="649"/>
    </row>
    <row r="41" spans="1:18" ht="67.5" x14ac:dyDescent="0.25">
      <c r="A41" s="853">
        <v>19</v>
      </c>
      <c r="B41" s="853" t="s">
        <v>650</v>
      </c>
      <c r="C41" s="853" t="s">
        <v>53</v>
      </c>
      <c r="D41" s="853" t="s">
        <v>503</v>
      </c>
      <c r="E41" s="853" t="s">
        <v>661</v>
      </c>
      <c r="F41" s="853" t="s">
        <v>589</v>
      </c>
      <c r="G41" s="853">
        <v>1</v>
      </c>
      <c r="H41" s="857"/>
      <c r="I41" s="857"/>
      <c r="J41" s="853"/>
      <c r="K41" s="853" t="s">
        <v>348</v>
      </c>
      <c r="L41" s="853"/>
      <c r="M41" s="853" t="s">
        <v>348</v>
      </c>
      <c r="N41" s="856">
        <v>55200</v>
      </c>
      <c r="O41" s="845" t="s">
        <v>662</v>
      </c>
      <c r="P41" s="1026"/>
      <c r="Q41" s="1026"/>
      <c r="R41" s="649"/>
    </row>
    <row r="42" spans="1:18" ht="45" x14ac:dyDescent="0.25">
      <c r="A42" s="853">
        <v>20</v>
      </c>
      <c r="B42" s="853" t="s">
        <v>650</v>
      </c>
      <c r="C42" s="853" t="s">
        <v>53</v>
      </c>
      <c r="D42" s="853" t="s">
        <v>503</v>
      </c>
      <c r="E42" s="853" t="s">
        <v>663</v>
      </c>
      <c r="F42" s="853" t="s">
        <v>589</v>
      </c>
      <c r="G42" s="853">
        <v>1</v>
      </c>
      <c r="H42" s="857">
        <v>30000</v>
      </c>
      <c r="I42" s="857">
        <v>30000</v>
      </c>
      <c r="J42" s="853"/>
      <c r="K42" s="853" t="s">
        <v>348</v>
      </c>
      <c r="L42" s="853"/>
      <c r="M42" s="853" t="s">
        <v>348</v>
      </c>
      <c r="N42" s="856"/>
      <c r="O42" s="845" t="s">
        <v>1093</v>
      </c>
      <c r="P42" s="1026"/>
      <c r="Q42" s="1026"/>
      <c r="R42" s="649"/>
    </row>
    <row r="43" spans="1:18" ht="90" x14ac:dyDescent="0.25">
      <c r="A43" s="853">
        <v>21</v>
      </c>
      <c r="B43" s="853" t="s">
        <v>650</v>
      </c>
      <c r="C43" s="853" t="s">
        <v>53</v>
      </c>
      <c r="D43" s="853" t="s">
        <v>503</v>
      </c>
      <c r="E43" s="853" t="s">
        <v>1094</v>
      </c>
      <c r="F43" s="853" t="s">
        <v>589</v>
      </c>
      <c r="G43" s="853">
        <v>1</v>
      </c>
      <c r="H43" s="857">
        <v>15000</v>
      </c>
      <c r="I43" s="857">
        <v>15000</v>
      </c>
      <c r="J43" s="853"/>
      <c r="K43" s="853" t="s">
        <v>348</v>
      </c>
      <c r="L43" s="853"/>
      <c r="M43" s="853"/>
      <c r="N43" s="856"/>
      <c r="O43" s="845"/>
      <c r="P43" s="1026"/>
      <c r="Q43" s="1026"/>
      <c r="R43" s="649"/>
    </row>
    <row r="44" spans="1:18" ht="56.25" x14ac:dyDescent="0.25">
      <c r="A44" s="853">
        <v>22</v>
      </c>
      <c r="B44" s="853" t="s">
        <v>650</v>
      </c>
      <c r="C44" s="853" t="s">
        <v>53</v>
      </c>
      <c r="D44" s="853" t="s">
        <v>503</v>
      </c>
      <c r="E44" s="853" t="s">
        <v>664</v>
      </c>
      <c r="F44" s="853" t="s">
        <v>589</v>
      </c>
      <c r="G44" s="853">
        <v>1</v>
      </c>
      <c r="H44" s="857">
        <v>6000</v>
      </c>
      <c r="I44" s="857">
        <v>6000</v>
      </c>
      <c r="J44" s="853"/>
      <c r="K44" s="853"/>
      <c r="L44" s="853"/>
      <c r="M44" s="853" t="s">
        <v>348</v>
      </c>
      <c r="N44" s="856"/>
      <c r="O44" s="845"/>
      <c r="P44" s="1026"/>
      <c r="Q44" s="1026"/>
      <c r="R44" s="649"/>
    </row>
    <row r="45" spans="1:18" ht="33.75" x14ac:dyDescent="0.25">
      <c r="A45" s="853">
        <v>23</v>
      </c>
      <c r="B45" s="853" t="s">
        <v>650</v>
      </c>
      <c r="C45" s="853" t="s">
        <v>53</v>
      </c>
      <c r="D45" s="853" t="s">
        <v>503</v>
      </c>
      <c r="E45" s="853" t="s">
        <v>665</v>
      </c>
      <c r="F45" s="853" t="s">
        <v>589</v>
      </c>
      <c r="G45" s="853">
        <v>2</v>
      </c>
      <c r="H45" s="857">
        <v>8500</v>
      </c>
      <c r="I45" s="857">
        <v>8500</v>
      </c>
      <c r="J45" s="853"/>
      <c r="K45" s="853"/>
      <c r="L45" s="853"/>
      <c r="M45" s="853" t="s">
        <v>348</v>
      </c>
      <c r="N45" s="856"/>
      <c r="O45" s="845"/>
      <c r="P45" s="1026"/>
      <c r="Q45" s="1026"/>
      <c r="R45" s="649"/>
    </row>
    <row r="46" spans="1:18" ht="56.25" x14ac:dyDescent="0.25">
      <c r="A46" s="853">
        <v>24</v>
      </c>
      <c r="B46" s="853" t="s">
        <v>650</v>
      </c>
      <c r="C46" s="853" t="s">
        <v>53</v>
      </c>
      <c r="D46" s="853" t="s">
        <v>503</v>
      </c>
      <c r="E46" s="853" t="s">
        <v>666</v>
      </c>
      <c r="F46" s="853" t="s">
        <v>589</v>
      </c>
      <c r="G46" s="853">
        <v>1</v>
      </c>
      <c r="H46" s="857">
        <v>3500</v>
      </c>
      <c r="I46" s="857">
        <v>3500</v>
      </c>
      <c r="J46" s="853"/>
      <c r="K46" s="853"/>
      <c r="L46" s="853"/>
      <c r="M46" s="853" t="s">
        <v>348</v>
      </c>
      <c r="N46" s="856"/>
      <c r="O46" s="845"/>
      <c r="P46" s="1026"/>
      <c r="Q46" s="1026"/>
      <c r="R46" s="649"/>
    </row>
    <row r="47" spans="1:18" ht="33.75" x14ac:dyDescent="0.25">
      <c r="A47" s="853">
        <v>25</v>
      </c>
      <c r="B47" s="853" t="s">
        <v>650</v>
      </c>
      <c r="C47" s="853" t="s">
        <v>53</v>
      </c>
      <c r="D47" s="853" t="s">
        <v>503</v>
      </c>
      <c r="E47" s="853" t="s">
        <v>667</v>
      </c>
      <c r="F47" s="853" t="s">
        <v>589</v>
      </c>
      <c r="G47" s="853">
        <v>2</v>
      </c>
      <c r="H47" s="857">
        <v>7000</v>
      </c>
      <c r="I47" s="857">
        <v>7000</v>
      </c>
      <c r="J47" s="853"/>
      <c r="K47" s="853"/>
      <c r="L47" s="853"/>
      <c r="M47" s="853" t="s">
        <v>348</v>
      </c>
      <c r="N47" s="856"/>
      <c r="O47" s="845"/>
      <c r="P47" s="1026"/>
      <c r="Q47" s="1026"/>
      <c r="R47" s="649"/>
    </row>
    <row r="48" spans="1:18" ht="67.5" x14ac:dyDescent="0.25">
      <c r="A48" s="853">
        <v>26</v>
      </c>
      <c r="B48" s="853" t="s">
        <v>650</v>
      </c>
      <c r="C48" s="853" t="s">
        <v>53</v>
      </c>
      <c r="D48" s="853" t="s">
        <v>503</v>
      </c>
      <c r="E48" s="853" t="s">
        <v>668</v>
      </c>
      <c r="F48" s="853" t="s">
        <v>589</v>
      </c>
      <c r="G48" s="853">
        <v>2</v>
      </c>
      <c r="H48" s="857">
        <v>18000</v>
      </c>
      <c r="I48" s="857">
        <v>18000</v>
      </c>
      <c r="J48" s="853"/>
      <c r="K48" s="853"/>
      <c r="L48" s="853"/>
      <c r="M48" s="853" t="s">
        <v>348</v>
      </c>
      <c r="N48" s="856"/>
      <c r="O48" s="845"/>
      <c r="P48" s="1026"/>
      <c r="Q48" s="1026"/>
      <c r="R48" s="649"/>
    </row>
    <row r="49" spans="1:18" ht="78.75" x14ac:dyDescent="0.25">
      <c r="A49" s="853">
        <v>27</v>
      </c>
      <c r="B49" s="853" t="s">
        <v>650</v>
      </c>
      <c r="C49" s="853" t="s">
        <v>53</v>
      </c>
      <c r="D49" s="853" t="s">
        <v>503</v>
      </c>
      <c r="E49" s="853" t="s">
        <v>669</v>
      </c>
      <c r="F49" s="853" t="s">
        <v>589</v>
      </c>
      <c r="G49" s="853">
        <v>1</v>
      </c>
      <c r="H49" s="857">
        <v>10000</v>
      </c>
      <c r="I49" s="857">
        <v>10000</v>
      </c>
      <c r="J49" s="853"/>
      <c r="K49" s="853"/>
      <c r="L49" s="853"/>
      <c r="M49" s="853" t="s">
        <v>348</v>
      </c>
      <c r="N49" s="856"/>
      <c r="O49" s="845"/>
      <c r="P49" s="1026"/>
      <c r="Q49" s="1026"/>
      <c r="R49" s="649"/>
    </row>
    <row r="50" spans="1:18" ht="56.25" x14ac:dyDescent="0.25">
      <c r="A50" s="853">
        <v>28</v>
      </c>
      <c r="B50" s="853" t="s">
        <v>650</v>
      </c>
      <c r="C50" s="853" t="s">
        <v>53</v>
      </c>
      <c r="D50" s="853" t="s">
        <v>503</v>
      </c>
      <c r="E50" s="853" t="s">
        <v>1095</v>
      </c>
      <c r="F50" s="853" t="s">
        <v>589</v>
      </c>
      <c r="G50" s="853">
        <v>1</v>
      </c>
      <c r="H50" s="857">
        <v>3000</v>
      </c>
      <c r="I50" s="857">
        <v>3000</v>
      </c>
      <c r="J50" s="853"/>
      <c r="K50" s="853" t="s">
        <v>301</v>
      </c>
      <c r="L50" s="853"/>
      <c r="M50" s="853"/>
      <c r="N50" s="856"/>
      <c r="O50" s="845"/>
      <c r="P50" s="1026"/>
      <c r="Q50" s="1026"/>
      <c r="R50" s="649"/>
    </row>
    <row r="51" spans="1:18" ht="22.5" x14ac:dyDescent="0.25">
      <c r="A51" s="853">
        <v>29</v>
      </c>
      <c r="B51" s="853" t="s">
        <v>650</v>
      </c>
      <c r="C51" s="853" t="s">
        <v>53</v>
      </c>
      <c r="D51" s="853" t="s">
        <v>503</v>
      </c>
      <c r="E51" s="853" t="s">
        <v>1096</v>
      </c>
      <c r="F51" s="853" t="s">
        <v>589</v>
      </c>
      <c r="G51" s="853">
        <v>1</v>
      </c>
      <c r="H51" s="857">
        <v>6000</v>
      </c>
      <c r="I51" s="857">
        <v>6000</v>
      </c>
      <c r="J51" s="853"/>
      <c r="K51" s="853" t="s">
        <v>301</v>
      </c>
      <c r="L51" s="853"/>
      <c r="M51" s="853"/>
      <c r="N51" s="856"/>
      <c r="O51" s="845"/>
      <c r="P51" s="1026"/>
      <c r="Q51" s="1026"/>
      <c r="R51" s="649"/>
    </row>
    <row r="52" spans="1:18" ht="33.75" x14ac:dyDescent="0.25">
      <c r="A52" s="853">
        <v>30</v>
      </c>
      <c r="B52" s="853" t="s">
        <v>650</v>
      </c>
      <c r="C52" s="853" t="s">
        <v>53</v>
      </c>
      <c r="D52" s="853" t="s">
        <v>503</v>
      </c>
      <c r="E52" s="853" t="s">
        <v>1097</v>
      </c>
      <c r="F52" s="853" t="s">
        <v>589</v>
      </c>
      <c r="G52" s="853">
        <v>1</v>
      </c>
      <c r="H52" s="872">
        <v>12500</v>
      </c>
      <c r="I52" s="872">
        <v>12500</v>
      </c>
      <c r="J52" s="853"/>
      <c r="K52" s="853"/>
      <c r="L52" s="853"/>
      <c r="M52" s="853" t="s">
        <v>301</v>
      </c>
      <c r="N52" s="856"/>
      <c r="O52" s="845" t="s">
        <v>1098</v>
      </c>
      <c r="P52" s="1026"/>
      <c r="Q52" s="1026"/>
      <c r="R52" s="649"/>
    </row>
    <row r="53" spans="1:18" ht="22.5" x14ac:dyDescent="0.25">
      <c r="A53" s="853">
        <v>31</v>
      </c>
      <c r="B53" s="853" t="s">
        <v>650</v>
      </c>
      <c r="C53" s="853" t="s">
        <v>53</v>
      </c>
      <c r="D53" s="853" t="s">
        <v>503</v>
      </c>
      <c r="E53" s="853" t="s">
        <v>1099</v>
      </c>
      <c r="F53" s="853" t="s">
        <v>589</v>
      </c>
      <c r="G53" s="853">
        <v>1</v>
      </c>
      <c r="H53" s="857"/>
      <c r="I53" s="857"/>
      <c r="J53" s="853"/>
      <c r="K53" s="853" t="s">
        <v>301</v>
      </c>
      <c r="L53" s="853"/>
      <c r="M53" s="853"/>
      <c r="N53" s="856"/>
      <c r="O53" s="845"/>
      <c r="P53" s="1026"/>
      <c r="Q53" s="1026"/>
      <c r="R53" s="649"/>
    </row>
    <row r="54" spans="1:18" x14ac:dyDescent="0.25">
      <c r="A54" s="971"/>
      <c r="B54" s="971"/>
      <c r="C54" s="971"/>
      <c r="D54" s="971"/>
      <c r="E54" s="971"/>
      <c r="F54" s="971"/>
      <c r="G54" s="971"/>
      <c r="H54" s="972"/>
      <c r="I54" s="972"/>
      <c r="J54" s="970"/>
      <c r="K54" s="970"/>
      <c r="L54" s="970"/>
      <c r="M54" s="964"/>
      <c r="N54" s="960"/>
      <c r="O54" s="1027"/>
      <c r="P54" s="1026"/>
      <c r="Q54" s="1026"/>
      <c r="R54" s="649"/>
    </row>
    <row r="55" spans="1:18" ht="90" x14ac:dyDescent="0.25">
      <c r="A55" s="853">
        <v>32</v>
      </c>
      <c r="B55" s="853" t="s">
        <v>650</v>
      </c>
      <c r="C55" s="893" t="s">
        <v>107</v>
      </c>
      <c r="D55" s="853" t="s">
        <v>670</v>
      </c>
      <c r="E55" s="853" t="s">
        <v>671</v>
      </c>
      <c r="F55" s="853" t="s">
        <v>354</v>
      </c>
      <c r="G55" s="893">
        <v>1</v>
      </c>
      <c r="H55" s="973">
        <v>3000</v>
      </c>
      <c r="I55" s="973">
        <v>3000</v>
      </c>
      <c r="J55" s="893"/>
      <c r="K55" s="893"/>
      <c r="L55" s="893" t="s">
        <v>301</v>
      </c>
      <c r="M55" s="893"/>
      <c r="N55" s="893"/>
      <c r="O55" s="845" t="s">
        <v>672</v>
      </c>
      <c r="P55" s="1026"/>
      <c r="Q55" s="1026"/>
      <c r="R55" s="649"/>
    </row>
    <row r="56" spans="1:18" ht="67.5" x14ac:dyDescent="0.25">
      <c r="A56" s="853">
        <v>33</v>
      </c>
      <c r="B56" s="853" t="s">
        <v>650</v>
      </c>
      <c r="C56" s="893" t="s">
        <v>68</v>
      </c>
      <c r="D56" s="853" t="s">
        <v>673</v>
      </c>
      <c r="E56" s="853" t="s">
        <v>674</v>
      </c>
      <c r="F56" s="853" t="s">
        <v>354</v>
      </c>
      <c r="G56" s="893">
        <v>1</v>
      </c>
      <c r="H56" s="973">
        <v>1500</v>
      </c>
      <c r="I56" s="973">
        <v>1500</v>
      </c>
      <c r="J56" s="893"/>
      <c r="K56" s="893"/>
      <c r="L56" s="893"/>
      <c r="M56" s="893" t="s">
        <v>301</v>
      </c>
      <c r="N56" s="893"/>
      <c r="O56" s="845" t="s">
        <v>675</v>
      </c>
      <c r="P56" s="1026"/>
      <c r="Q56" s="1026"/>
      <c r="R56" s="649"/>
    </row>
    <row r="57" spans="1:18" ht="45" x14ac:dyDescent="0.25">
      <c r="A57" s="853">
        <v>34</v>
      </c>
      <c r="B57" s="853" t="s">
        <v>650</v>
      </c>
      <c r="C57" s="893" t="s">
        <v>107</v>
      </c>
      <c r="D57" s="853" t="s">
        <v>673</v>
      </c>
      <c r="E57" s="853" t="s">
        <v>676</v>
      </c>
      <c r="F57" s="853" t="s">
        <v>354</v>
      </c>
      <c r="G57" s="893">
        <v>2</v>
      </c>
      <c r="H57" s="973">
        <v>600</v>
      </c>
      <c r="I57" s="973">
        <v>600</v>
      </c>
      <c r="J57" s="893"/>
      <c r="K57" s="893"/>
      <c r="L57" s="893"/>
      <c r="M57" s="893" t="s">
        <v>301</v>
      </c>
      <c r="N57" s="880"/>
      <c r="O57" s="845" t="s">
        <v>677</v>
      </c>
      <c r="P57" s="1026"/>
      <c r="Q57" s="1026"/>
      <c r="R57" s="649"/>
    </row>
    <row r="58" spans="1:18" ht="22.5" x14ac:dyDescent="0.25">
      <c r="A58" s="853">
        <v>35</v>
      </c>
      <c r="B58" s="853" t="s">
        <v>679</v>
      </c>
      <c r="C58" s="853" t="s">
        <v>680</v>
      </c>
      <c r="D58" s="853" t="s">
        <v>681</v>
      </c>
      <c r="E58" s="853" t="s">
        <v>683</v>
      </c>
      <c r="F58" s="853" t="s">
        <v>354</v>
      </c>
      <c r="G58" s="853">
        <v>1</v>
      </c>
      <c r="H58" s="973">
        <v>500</v>
      </c>
      <c r="I58" s="973">
        <v>500</v>
      </c>
      <c r="J58" s="853"/>
      <c r="K58" s="853" t="s">
        <v>301</v>
      </c>
      <c r="L58" s="853"/>
      <c r="M58" s="853"/>
      <c r="N58" s="893"/>
      <c r="O58" s="845" t="s">
        <v>684</v>
      </c>
      <c r="P58" s="1026"/>
      <c r="Q58" s="1026"/>
      <c r="R58" s="649"/>
    </row>
    <row r="59" spans="1:18" ht="33.75" x14ac:dyDescent="0.25">
      <c r="A59" s="853">
        <v>36</v>
      </c>
      <c r="B59" s="853" t="s">
        <v>679</v>
      </c>
      <c r="C59" s="853" t="s">
        <v>680</v>
      </c>
      <c r="D59" s="853" t="s">
        <v>681</v>
      </c>
      <c r="E59" s="853" t="s">
        <v>685</v>
      </c>
      <c r="F59" s="853" t="s">
        <v>354</v>
      </c>
      <c r="G59" s="853">
        <v>2</v>
      </c>
      <c r="H59" s="973">
        <v>350</v>
      </c>
      <c r="I59" s="973">
        <v>350</v>
      </c>
      <c r="J59" s="853"/>
      <c r="K59" s="853" t="s">
        <v>301</v>
      </c>
      <c r="L59" s="853"/>
      <c r="M59" s="853"/>
      <c r="N59" s="893"/>
      <c r="O59" s="845" t="s">
        <v>686</v>
      </c>
      <c r="P59" s="1026"/>
      <c r="Q59" s="1026"/>
      <c r="R59" s="649"/>
    </row>
    <row r="60" spans="1:18" ht="22.5" x14ac:dyDescent="0.25">
      <c r="A60" s="853">
        <v>37</v>
      </c>
      <c r="B60" s="853" t="s">
        <v>679</v>
      </c>
      <c r="C60" s="853" t="s">
        <v>687</v>
      </c>
      <c r="D60" s="853" t="s">
        <v>681</v>
      </c>
      <c r="E60" s="853" t="s">
        <v>688</v>
      </c>
      <c r="F60" s="853" t="s">
        <v>354</v>
      </c>
      <c r="G60" s="853">
        <v>2</v>
      </c>
      <c r="H60" s="973">
        <v>300</v>
      </c>
      <c r="I60" s="973">
        <v>300</v>
      </c>
      <c r="J60" s="853"/>
      <c r="K60" s="853" t="s">
        <v>301</v>
      </c>
      <c r="L60" s="853"/>
      <c r="M60" s="853"/>
      <c r="N60" s="893"/>
      <c r="O60" s="845" t="s">
        <v>689</v>
      </c>
      <c r="P60" s="1026"/>
      <c r="Q60" s="1026"/>
      <c r="R60" s="649"/>
    </row>
    <row r="61" spans="1:18" ht="22.5" x14ac:dyDescent="0.25">
      <c r="A61" s="853">
        <v>38</v>
      </c>
      <c r="B61" s="853" t="s">
        <v>679</v>
      </c>
      <c r="C61" s="853" t="s">
        <v>687</v>
      </c>
      <c r="D61" s="853" t="s">
        <v>681</v>
      </c>
      <c r="E61" s="853" t="s">
        <v>690</v>
      </c>
      <c r="F61" s="853" t="s">
        <v>354</v>
      </c>
      <c r="G61" s="853">
        <v>1</v>
      </c>
      <c r="H61" s="973">
        <v>100</v>
      </c>
      <c r="I61" s="973">
        <v>100</v>
      </c>
      <c r="J61" s="853"/>
      <c r="K61" s="853" t="s">
        <v>301</v>
      </c>
      <c r="L61" s="853"/>
      <c r="M61" s="853"/>
      <c r="N61" s="893"/>
      <c r="O61" s="845" t="s">
        <v>691</v>
      </c>
      <c r="P61" s="1026"/>
      <c r="Q61" s="1026"/>
      <c r="R61" s="649"/>
    </row>
    <row r="62" spans="1:18" ht="45" x14ac:dyDescent="0.25">
      <c r="A62" s="853">
        <v>39</v>
      </c>
      <c r="B62" s="853" t="s">
        <v>679</v>
      </c>
      <c r="C62" s="853" t="s">
        <v>687</v>
      </c>
      <c r="D62" s="853" t="s">
        <v>681</v>
      </c>
      <c r="E62" s="853" t="s">
        <v>692</v>
      </c>
      <c r="F62" s="853" t="s">
        <v>354</v>
      </c>
      <c r="G62" s="853">
        <v>1</v>
      </c>
      <c r="H62" s="973">
        <v>250</v>
      </c>
      <c r="I62" s="973">
        <v>250</v>
      </c>
      <c r="J62" s="853" t="s">
        <v>348</v>
      </c>
      <c r="K62" s="853"/>
      <c r="L62" s="853"/>
      <c r="M62" s="853"/>
      <c r="N62" s="893"/>
      <c r="O62" s="845" t="s">
        <v>693</v>
      </c>
      <c r="P62" s="1026"/>
      <c r="Q62" s="1026"/>
      <c r="R62" s="649"/>
    </row>
    <row r="63" spans="1:18" ht="22.5" x14ac:dyDescent="0.25">
      <c r="A63" s="853">
        <v>40</v>
      </c>
      <c r="B63" s="853" t="s">
        <v>679</v>
      </c>
      <c r="C63" s="853" t="s">
        <v>687</v>
      </c>
      <c r="D63" s="853" t="s">
        <v>681</v>
      </c>
      <c r="E63" s="853" t="s">
        <v>694</v>
      </c>
      <c r="F63" s="853" t="s">
        <v>354</v>
      </c>
      <c r="G63" s="853">
        <v>1</v>
      </c>
      <c r="H63" s="973">
        <v>1500</v>
      </c>
      <c r="I63" s="973">
        <v>1500</v>
      </c>
      <c r="J63" s="853" t="s">
        <v>301</v>
      </c>
      <c r="K63" s="853"/>
      <c r="L63" s="853"/>
      <c r="M63" s="853"/>
      <c r="N63" s="893"/>
      <c r="O63" s="845" t="s">
        <v>684</v>
      </c>
      <c r="P63" s="1026"/>
      <c r="Q63" s="1026"/>
      <c r="R63" s="649"/>
    </row>
    <row r="64" spans="1:18" ht="22.5" x14ac:dyDescent="0.25">
      <c r="A64" s="853">
        <v>41</v>
      </c>
      <c r="B64" s="853" t="s">
        <v>679</v>
      </c>
      <c r="C64" s="853" t="s">
        <v>687</v>
      </c>
      <c r="D64" s="853" t="s">
        <v>681</v>
      </c>
      <c r="E64" s="853" t="s">
        <v>695</v>
      </c>
      <c r="F64" s="853" t="s">
        <v>354</v>
      </c>
      <c r="G64" s="853">
        <v>2</v>
      </c>
      <c r="H64" s="973">
        <v>400</v>
      </c>
      <c r="I64" s="973">
        <v>400</v>
      </c>
      <c r="J64" s="853" t="s">
        <v>301</v>
      </c>
      <c r="K64" s="853"/>
      <c r="L64" s="853"/>
      <c r="M64" s="853"/>
      <c r="N64" s="893"/>
      <c r="O64" s="845" t="s">
        <v>684</v>
      </c>
      <c r="P64" s="1026"/>
      <c r="Q64" s="1026"/>
      <c r="R64" s="649"/>
    </row>
    <row r="65" spans="1:18" ht="22.5" x14ac:dyDescent="0.25">
      <c r="A65" s="853">
        <v>42</v>
      </c>
      <c r="B65" s="853" t="s">
        <v>679</v>
      </c>
      <c r="C65" s="853" t="s">
        <v>687</v>
      </c>
      <c r="D65" s="853" t="s">
        <v>681</v>
      </c>
      <c r="E65" s="853" t="s">
        <v>696</v>
      </c>
      <c r="F65" s="853" t="s">
        <v>354</v>
      </c>
      <c r="G65" s="853">
        <v>2</v>
      </c>
      <c r="H65" s="973">
        <v>50</v>
      </c>
      <c r="I65" s="973">
        <v>50</v>
      </c>
      <c r="J65" s="853" t="s">
        <v>301</v>
      </c>
      <c r="K65" s="853"/>
      <c r="L65" s="853"/>
      <c r="M65" s="853"/>
      <c r="N65" s="893"/>
      <c r="O65" s="845" t="s">
        <v>684</v>
      </c>
      <c r="P65" s="1026"/>
      <c r="Q65" s="1026"/>
      <c r="R65" s="649"/>
    </row>
    <row r="66" spans="1:18" ht="56.25" x14ac:dyDescent="0.25">
      <c r="A66" s="853">
        <v>43</v>
      </c>
      <c r="B66" s="853" t="s">
        <v>697</v>
      </c>
      <c r="C66" s="853" t="s">
        <v>680</v>
      </c>
      <c r="D66" s="853" t="s">
        <v>698</v>
      </c>
      <c r="E66" s="853" t="s">
        <v>699</v>
      </c>
      <c r="F66" s="853" t="s">
        <v>354</v>
      </c>
      <c r="G66" s="853">
        <v>2</v>
      </c>
      <c r="H66" s="973">
        <v>1000</v>
      </c>
      <c r="I66" s="973">
        <v>1000</v>
      </c>
      <c r="J66" s="853"/>
      <c r="K66" s="853"/>
      <c r="L66" s="853"/>
      <c r="M66" s="853" t="s">
        <v>348</v>
      </c>
      <c r="N66" s="893"/>
      <c r="O66" s="845" t="s">
        <v>700</v>
      </c>
      <c r="P66" s="1026"/>
      <c r="Q66" s="1026"/>
      <c r="R66" s="649"/>
    </row>
    <row r="67" spans="1:18" ht="45" x14ac:dyDescent="0.25">
      <c r="A67" s="853">
        <v>44</v>
      </c>
      <c r="B67" s="853" t="s">
        <v>697</v>
      </c>
      <c r="C67" s="853" t="s">
        <v>687</v>
      </c>
      <c r="D67" s="853" t="s">
        <v>701</v>
      </c>
      <c r="E67" s="853" t="s">
        <v>678</v>
      </c>
      <c r="F67" s="853" t="s">
        <v>354</v>
      </c>
      <c r="G67" s="853">
        <v>1</v>
      </c>
      <c r="H67" s="973">
        <v>1000</v>
      </c>
      <c r="I67" s="973">
        <v>1000</v>
      </c>
      <c r="J67" s="853"/>
      <c r="K67" s="853"/>
      <c r="L67" s="853" t="s">
        <v>301</v>
      </c>
      <c r="M67" s="853"/>
      <c r="N67" s="893"/>
      <c r="O67" s="845" t="s">
        <v>702</v>
      </c>
      <c r="P67" s="1026"/>
      <c r="Q67" s="1026"/>
      <c r="R67" s="649"/>
    </row>
    <row r="68" spans="1:18" ht="78.75" x14ac:dyDescent="0.25">
      <c r="A68" s="853">
        <v>45</v>
      </c>
      <c r="B68" s="853" t="s">
        <v>679</v>
      </c>
      <c r="C68" s="893" t="s">
        <v>680</v>
      </c>
      <c r="D68" s="853" t="s">
        <v>681</v>
      </c>
      <c r="E68" s="853" t="s">
        <v>682</v>
      </c>
      <c r="F68" s="853" t="s">
        <v>354</v>
      </c>
      <c r="G68" s="893">
        <v>1</v>
      </c>
      <c r="H68" s="973">
        <v>1500</v>
      </c>
      <c r="I68" s="973">
        <v>1500</v>
      </c>
      <c r="J68" s="893"/>
      <c r="K68" s="893" t="s">
        <v>301</v>
      </c>
      <c r="L68" s="893"/>
      <c r="M68" s="893"/>
      <c r="N68" s="893"/>
      <c r="O68" s="845" t="s">
        <v>1100</v>
      </c>
      <c r="P68" s="1026"/>
      <c r="Q68" s="1026"/>
      <c r="R68" s="649"/>
    </row>
    <row r="69" spans="1:18" ht="33.75" x14ac:dyDescent="0.25">
      <c r="A69" s="853">
        <v>46</v>
      </c>
      <c r="B69" s="853" t="s">
        <v>650</v>
      </c>
      <c r="C69" s="893" t="s">
        <v>68</v>
      </c>
      <c r="D69" s="853" t="s">
        <v>1101</v>
      </c>
      <c r="E69" s="853" t="s">
        <v>678</v>
      </c>
      <c r="F69" s="853" t="s">
        <v>354</v>
      </c>
      <c r="G69" s="853">
        <v>1</v>
      </c>
      <c r="H69" s="973">
        <v>1000</v>
      </c>
      <c r="I69" s="973">
        <v>1000</v>
      </c>
      <c r="J69" s="853"/>
      <c r="K69" s="853"/>
      <c r="L69" s="853"/>
      <c r="M69" s="853"/>
      <c r="N69" s="893"/>
      <c r="O69" s="845" t="s">
        <v>1102</v>
      </c>
      <c r="P69" s="1026"/>
      <c r="Q69" s="1026"/>
      <c r="R69" s="649"/>
    </row>
    <row r="70" spans="1:18" ht="33.75" x14ac:dyDescent="0.25">
      <c r="A70" s="853">
        <v>47</v>
      </c>
      <c r="B70" s="853" t="s">
        <v>650</v>
      </c>
      <c r="C70" s="893" t="s">
        <v>68</v>
      </c>
      <c r="D70" s="853" t="s">
        <v>1103</v>
      </c>
      <c r="E70" s="853" t="s">
        <v>678</v>
      </c>
      <c r="F70" s="853" t="s">
        <v>354</v>
      </c>
      <c r="G70" s="853">
        <v>1</v>
      </c>
      <c r="H70" s="973">
        <v>1000</v>
      </c>
      <c r="I70" s="973">
        <v>1000</v>
      </c>
      <c r="J70" s="853"/>
      <c r="K70" s="853"/>
      <c r="L70" s="853"/>
      <c r="M70" s="853"/>
      <c r="N70" s="893"/>
      <c r="O70" s="845" t="s">
        <v>1102</v>
      </c>
      <c r="P70" s="1026"/>
      <c r="Q70" s="1026"/>
      <c r="R70" s="649"/>
    </row>
    <row r="71" spans="1:18" ht="33.75" x14ac:dyDescent="0.25">
      <c r="A71" s="853">
        <v>48</v>
      </c>
      <c r="B71" s="853" t="s">
        <v>650</v>
      </c>
      <c r="C71" s="893" t="s">
        <v>68</v>
      </c>
      <c r="D71" s="853" t="s">
        <v>673</v>
      </c>
      <c r="E71" s="853" t="s">
        <v>678</v>
      </c>
      <c r="F71" s="853" t="s">
        <v>354</v>
      </c>
      <c r="G71" s="893">
        <v>1</v>
      </c>
      <c r="H71" s="973">
        <v>1000</v>
      </c>
      <c r="I71" s="973">
        <v>1000</v>
      </c>
      <c r="J71" s="893" t="s">
        <v>301</v>
      </c>
      <c r="K71" s="893"/>
      <c r="L71" s="893"/>
      <c r="M71" s="893"/>
      <c r="N71" s="893"/>
      <c r="O71" s="845" t="s">
        <v>1104</v>
      </c>
      <c r="P71" s="1026"/>
      <c r="Q71" s="1026"/>
      <c r="R71" s="649"/>
    </row>
    <row r="72" spans="1:18" ht="33.75" x14ac:dyDescent="0.25">
      <c r="A72" s="853">
        <v>49</v>
      </c>
      <c r="B72" s="853" t="s">
        <v>650</v>
      </c>
      <c r="C72" s="853" t="s">
        <v>687</v>
      </c>
      <c r="D72" s="853" t="s">
        <v>874</v>
      </c>
      <c r="E72" s="853" t="s">
        <v>678</v>
      </c>
      <c r="F72" s="853" t="s">
        <v>354</v>
      </c>
      <c r="G72" s="853">
        <v>1</v>
      </c>
      <c r="H72" s="973">
        <v>1000</v>
      </c>
      <c r="I72" s="973">
        <v>1000</v>
      </c>
      <c r="J72" s="853"/>
      <c r="K72" s="853"/>
      <c r="L72" s="853"/>
      <c r="M72" s="853"/>
      <c r="N72" s="893"/>
      <c r="O72" s="845" t="s">
        <v>1102</v>
      </c>
      <c r="P72" s="1026"/>
      <c r="Q72" s="1026"/>
      <c r="R72" s="649"/>
    </row>
    <row r="73" spans="1:18" x14ac:dyDescent="0.25">
      <c r="A73" s="853"/>
      <c r="B73" s="853"/>
      <c r="C73" s="853"/>
      <c r="D73" s="853"/>
      <c r="E73" s="853"/>
      <c r="F73" s="853"/>
      <c r="G73" s="853"/>
      <c r="H73" s="857"/>
      <c r="I73" s="857"/>
      <c r="J73" s="853"/>
      <c r="K73" s="853"/>
      <c r="L73" s="853"/>
      <c r="M73" s="853"/>
      <c r="N73" s="856"/>
      <c r="O73" s="845"/>
      <c r="P73" s="1026"/>
      <c r="Q73" s="1026"/>
      <c r="R73" s="649"/>
    </row>
    <row r="74" spans="1:18" ht="90" x14ac:dyDescent="0.25">
      <c r="A74" s="853">
        <v>50</v>
      </c>
      <c r="B74" s="853" t="s">
        <v>703</v>
      </c>
      <c r="C74" s="853" t="s">
        <v>704</v>
      </c>
      <c r="D74" s="853" t="s">
        <v>705</v>
      </c>
      <c r="E74" s="853" t="s">
        <v>706</v>
      </c>
      <c r="F74" s="853"/>
      <c r="G74" s="853">
        <v>1</v>
      </c>
      <c r="H74" s="857">
        <v>1000</v>
      </c>
      <c r="I74" s="857">
        <v>1000</v>
      </c>
      <c r="J74" s="853"/>
      <c r="K74" s="853"/>
      <c r="L74" s="853"/>
      <c r="M74" s="853" t="s">
        <v>301</v>
      </c>
      <c r="N74" s="856"/>
      <c r="O74" s="845"/>
      <c r="P74" s="1026"/>
      <c r="Q74" s="1026"/>
      <c r="R74" s="649"/>
    </row>
    <row r="75" spans="1:18" x14ac:dyDescent="0.25">
      <c r="A75" s="853"/>
      <c r="B75" s="853"/>
      <c r="C75" s="853"/>
      <c r="D75" s="853"/>
      <c r="E75" s="853"/>
      <c r="F75" s="853"/>
      <c r="G75" s="853"/>
      <c r="H75" s="857"/>
      <c r="I75" s="857"/>
      <c r="J75" s="853"/>
      <c r="K75" s="853"/>
      <c r="L75" s="853"/>
      <c r="M75" s="853"/>
      <c r="N75" s="856"/>
      <c r="O75" s="845"/>
      <c r="P75" s="1026"/>
      <c r="Q75" s="1026"/>
      <c r="R75" s="649"/>
    </row>
    <row r="76" spans="1:18" ht="45" x14ac:dyDescent="0.25">
      <c r="A76" s="853">
        <v>51</v>
      </c>
      <c r="B76" s="853" t="s">
        <v>650</v>
      </c>
      <c r="C76" s="853" t="s">
        <v>59</v>
      </c>
      <c r="D76" s="853" t="s">
        <v>707</v>
      </c>
      <c r="E76" s="853" t="s">
        <v>708</v>
      </c>
      <c r="F76" s="853" t="s">
        <v>264</v>
      </c>
      <c r="G76" s="853">
        <v>1</v>
      </c>
      <c r="H76" s="857">
        <v>30000</v>
      </c>
      <c r="I76" s="857">
        <v>30000</v>
      </c>
      <c r="J76" s="853" t="s">
        <v>348</v>
      </c>
      <c r="K76" s="853" t="s">
        <v>348</v>
      </c>
      <c r="L76" s="853"/>
      <c r="M76" s="853"/>
      <c r="N76" s="856"/>
      <c r="O76" s="845"/>
      <c r="P76" s="1026"/>
      <c r="Q76" s="1026"/>
      <c r="R76" s="649"/>
    </row>
    <row r="77" spans="1:18" ht="45" x14ac:dyDescent="0.25">
      <c r="A77" s="853">
        <v>52</v>
      </c>
      <c r="B77" s="853" t="s">
        <v>650</v>
      </c>
      <c r="C77" s="853" t="s">
        <v>59</v>
      </c>
      <c r="D77" s="853" t="s">
        <v>707</v>
      </c>
      <c r="E77" s="853" t="s">
        <v>709</v>
      </c>
      <c r="F77" s="853" t="s">
        <v>264</v>
      </c>
      <c r="G77" s="853">
        <v>3</v>
      </c>
      <c r="H77" s="857">
        <v>8000</v>
      </c>
      <c r="I77" s="857">
        <v>8000</v>
      </c>
      <c r="J77" s="853"/>
      <c r="K77" s="853"/>
      <c r="L77" s="853"/>
      <c r="M77" s="853" t="s">
        <v>348</v>
      </c>
      <c r="N77" s="856"/>
      <c r="O77" s="845"/>
      <c r="P77" s="1026"/>
      <c r="Q77" s="1026"/>
      <c r="R77" s="649"/>
    </row>
    <row r="78" spans="1:18" x14ac:dyDescent="0.25">
      <c r="A78" s="853">
        <v>53</v>
      </c>
      <c r="B78" s="853" t="s">
        <v>650</v>
      </c>
      <c r="C78" s="853" t="s">
        <v>59</v>
      </c>
      <c r="D78" s="853" t="s">
        <v>707</v>
      </c>
      <c r="E78" s="880" t="s">
        <v>710</v>
      </c>
      <c r="F78" s="853" t="s">
        <v>264</v>
      </c>
      <c r="G78" s="853">
        <v>2</v>
      </c>
      <c r="H78" s="857">
        <v>12000</v>
      </c>
      <c r="I78" s="857">
        <v>12000</v>
      </c>
      <c r="J78" s="853"/>
      <c r="K78" s="853"/>
      <c r="L78" s="853"/>
      <c r="M78" s="853" t="s">
        <v>348</v>
      </c>
      <c r="N78" s="856"/>
      <c r="O78" s="845"/>
      <c r="P78" s="1026"/>
      <c r="Q78" s="1026"/>
      <c r="R78" s="649"/>
    </row>
    <row r="79" spans="1:18" x14ac:dyDescent="0.25">
      <c r="A79" s="853">
        <v>54</v>
      </c>
      <c r="B79" s="853" t="s">
        <v>650</v>
      </c>
      <c r="C79" s="853" t="s">
        <v>59</v>
      </c>
      <c r="D79" s="853" t="s">
        <v>707</v>
      </c>
      <c r="E79" s="880" t="s">
        <v>711</v>
      </c>
      <c r="F79" s="853" t="s">
        <v>264</v>
      </c>
      <c r="G79" s="853">
        <v>4</v>
      </c>
      <c r="H79" s="857">
        <v>2000</v>
      </c>
      <c r="I79" s="857">
        <v>2000</v>
      </c>
      <c r="J79" s="853"/>
      <c r="K79" s="853"/>
      <c r="L79" s="853"/>
      <c r="M79" s="853" t="s">
        <v>348</v>
      </c>
      <c r="N79" s="856"/>
      <c r="O79" s="845"/>
      <c r="P79" s="1026"/>
      <c r="Q79" s="1026"/>
      <c r="R79" s="649"/>
    </row>
    <row r="80" spans="1:18" ht="56.25" x14ac:dyDescent="0.25">
      <c r="A80" s="853">
        <v>55</v>
      </c>
      <c r="B80" s="853" t="s">
        <v>650</v>
      </c>
      <c r="C80" s="853" t="s">
        <v>59</v>
      </c>
      <c r="D80" s="853" t="s">
        <v>707</v>
      </c>
      <c r="E80" s="853" t="s">
        <v>712</v>
      </c>
      <c r="F80" s="853" t="s">
        <v>264</v>
      </c>
      <c r="G80" s="853">
        <v>5</v>
      </c>
      <c r="H80" s="857">
        <v>400</v>
      </c>
      <c r="I80" s="857">
        <v>400</v>
      </c>
      <c r="J80" s="853"/>
      <c r="K80" s="853"/>
      <c r="L80" s="853"/>
      <c r="M80" s="853" t="s">
        <v>348</v>
      </c>
      <c r="N80" s="856"/>
      <c r="O80" s="845"/>
      <c r="P80" s="1026"/>
      <c r="Q80" s="1026"/>
      <c r="R80" s="649"/>
    </row>
    <row r="81" spans="1:18" x14ac:dyDescent="0.25">
      <c r="A81" s="853"/>
      <c r="B81" s="853"/>
      <c r="C81" s="853"/>
      <c r="D81" s="853"/>
      <c r="E81" s="965"/>
      <c r="F81" s="853"/>
      <c r="G81" s="853"/>
      <c r="H81" s="857"/>
      <c r="I81" s="857"/>
      <c r="J81" s="853"/>
      <c r="K81" s="853"/>
      <c r="L81" s="853"/>
      <c r="M81" s="853"/>
      <c r="N81" s="856"/>
      <c r="O81" s="845"/>
      <c r="P81" s="1026"/>
      <c r="Q81" s="1026"/>
      <c r="R81" s="649"/>
    </row>
    <row r="82" spans="1:18" ht="102" x14ac:dyDescent="0.25">
      <c r="A82" s="853">
        <v>56</v>
      </c>
      <c r="B82" s="853" t="s">
        <v>248</v>
      </c>
      <c r="C82" s="853" t="s">
        <v>713</v>
      </c>
      <c r="D82" s="853" t="s">
        <v>714</v>
      </c>
      <c r="E82" s="974" t="s">
        <v>1105</v>
      </c>
      <c r="F82" s="853" t="s">
        <v>543</v>
      </c>
      <c r="G82" s="853"/>
      <c r="H82" s="872">
        <v>6000</v>
      </c>
      <c r="I82" s="872">
        <v>6000</v>
      </c>
      <c r="J82" s="853"/>
      <c r="K82" s="853"/>
      <c r="L82" s="853" t="s">
        <v>301</v>
      </c>
      <c r="M82" s="853"/>
      <c r="N82" s="856"/>
      <c r="O82" s="845" t="s">
        <v>1106</v>
      </c>
      <c r="P82" s="1026"/>
      <c r="Q82" s="1026"/>
      <c r="R82" s="649"/>
    </row>
    <row r="83" spans="1:18" ht="157.5" x14ac:dyDescent="0.25">
      <c r="A83" s="853">
        <v>57</v>
      </c>
      <c r="B83" s="853" t="s">
        <v>248</v>
      </c>
      <c r="C83" s="853" t="s">
        <v>713</v>
      </c>
      <c r="D83" s="853" t="s">
        <v>714</v>
      </c>
      <c r="E83" s="853" t="s">
        <v>716</v>
      </c>
      <c r="F83" s="853" t="s">
        <v>543</v>
      </c>
      <c r="G83" s="853">
        <v>1</v>
      </c>
      <c r="H83" s="857"/>
      <c r="I83" s="857"/>
      <c r="J83" s="853" t="s">
        <v>348</v>
      </c>
      <c r="K83" s="853"/>
      <c r="L83" s="853" t="s">
        <v>348</v>
      </c>
      <c r="M83" s="853"/>
      <c r="N83" s="856"/>
      <c r="O83" s="845" t="s">
        <v>717</v>
      </c>
      <c r="P83" s="1026"/>
      <c r="Q83" s="1026"/>
      <c r="R83" s="649"/>
    </row>
    <row r="84" spans="1:18" ht="157.5" x14ac:dyDescent="0.25">
      <c r="A84" s="853">
        <v>58</v>
      </c>
      <c r="B84" s="853" t="s">
        <v>248</v>
      </c>
      <c r="C84" s="853" t="s">
        <v>713</v>
      </c>
      <c r="D84" s="853" t="s">
        <v>714</v>
      </c>
      <c r="E84" s="853" t="s">
        <v>716</v>
      </c>
      <c r="F84" s="853" t="s">
        <v>543</v>
      </c>
      <c r="G84" s="853">
        <v>2</v>
      </c>
      <c r="H84" s="857"/>
      <c r="I84" s="857"/>
      <c r="J84" s="853" t="s">
        <v>348</v>
      </c>
      <c r="K84" s="853"/>
      <c r="L84" s="853" t="s">
        <v>348</v>
      </c>
      <c r="M84" s="853"/>
      <c r="N84" s="856"/>
      <c r="O84" s="845" t="s">
        <v>717</v>
      </c>
      <c r="P84" s="1026"/>
      <c r="Q84" s="1026"/>
      <c r="R84" s="649"/>
    </row>
    <row r="85" spans="1:18" ht="101.25" x14ac:dyDescent="0.25">
      <c r="A85" s="853">
        <v>59</v>
      </c>
      <c r="B85" s="853" t="s">
        <v>248</v>
      </c>
      <c r="C85" s="853" t="s">
        <v>713</v>
      </c>
      <c r="D85" s="853" t="s">
        <v>714</v>
      </c>
      <c r="E85" s="853" t="s">
        <v>718</v>
      </c>
      <c r="F85" s="853" t="s">
        <v>543</v>
      </c>
      <c r="G85" s="853">
        <v>11</v>
      </c>
      <c r="H85" s="857"/>
      <c r="I85" s="857"/>
      <c r="J85" s="853"/>
      <c r="K85" s="853"/>
      <c r="L85" s="853" t="s">
        <v>301</v>
      </c>
      <c r="M85" s="853"/>
      <c r="N85" s="856"/>
      <c r="O85" s="845" t="s">
        <v>717</v>
      </c>
      <c r="P85" s="1026"/>
      <c r="Q85" s="1026"/>
      <c r="R85" s="649"/>
    </row>
    <row r="86" spans="1:18" ht="123.75" x14ac:dyDescent="0.25">
      <c r="A86" s="853">
        <v>60</v>
      </c>
      <c r="B86" s="853" t="s">
        <v>248</v>
      </c>
      <c r="C86" s="853" t="s">
        <v>713</v>
      </c>
      <c r="D86" s="853" t="s">
        <v>714</v>
      </c>
      <c r="E86" s="853" t="s">
        <v>719</v>
      </c>
      <c r="F86" s="853" t="s">
        <v>543</v>
      </c>
      <c r="G86" s="853">
        <v>10</v>
      </c>
      <c r="H86" s="857"/>
      <c r="I86" s="857"/>
      <c r="J86" s="853"/>
      <c r="K86" s="853"/>
      <c r="L86" s="853" t="s">
        <v>348</v>
      </c>
      <c r="M86" s="853"/>
      <c r="N86" s="856"/>
      <c r="O86" s="845" t="s">
        <v>717</v>
      </c>
      <c r="P86" s="1026"/>
      <c r="Q86" s="1026"/>
      <c r="R86" s="649"/>
    </row>
    <row r="87" spans="1:18" ht="101.25" x14ac:dyDescent="0.25">
      <c r="A87" s="853">
        <v>61</v>
      </c>
      <c r="B87" s="853" t="s">
        <v>248</v>
      </c>
      <c r="C87" s="853" t="s">
        <v>713</v>
      </c>
      <c r="D87" s="853" t="s">
        <v>714</v>
      </c>
      <c r="E87" s="853" t="s">
        <v>720</v>
      </c>
      <c r="F87" s="853" t="s">
        <v>543</v>
      </c>
      <c r="G87" s="853">
        <v>8</v>
      </c>
      <c r="H87" s="857"/>
      <c r="I87" s="857"/>
      <c r="J87" s="853" t="s">
        <v>348</v>
      </c>
      <c r="K87" s="853"/>
      <c r="L87" s="853" t="s">
        <v>348</v>
      </c>
      <c r="M87" s="853"/>
      <c r="N87" s="856"/>
      <c r="O87" s="845" t="s">
        <v>717</v>
      </c>
      <c r="P87" s="1026"/>
      <c r="Q87" s="1026"/>
      <c r="R87" s="649"/>
    </row>
    <row r="88" spans="1:18" ht="112.5" x14ac:dyDescent="0.25">
      <c r="A88" s="853">
        <v>62</v>
      </c>
      <c r="B88" s="853" t="s">
        <v>248</v>
      </c>
      <c r="C88" s="853" t="s">
        <v>713</v>
      </c>
      <c r="D88" s="853" t="s">
        <v>714</v>
      </c>
      <c r="E88" s="853" t="s">
        <v>721</v>
      </c>
      <c r="F88" s="853" t="s">
        <v>543</v>
      </c>
      <c r="G88" s="853">
        <v>9</v>
      </c>
      <c r="H88" s="857"/>
      <c r="I88" s="857"/>
      <c r="J88" s="853" t="s">
        <v>348</v>
      </c>
      <c r="K88" s="853"/>
      <c r="L88" s="853" t="s">
        <v>348</v>
      </c>
      <c r="M88" s="853"/>
      <c r="N88" s="856"/>
      <c r="O88" s="845" t="s">
        <v>717</v>
      </c>
      <c r="P88" s="1026"/>
      <c r="Q88" s="1026"/>
      <c r="R88" s="649"/>
    </row>
    <row r="89" spans="1:18" ht="45" x14ac:dyDescent="0.25">
      <c r="A89" s="853">
        <v>63</v>
      </c>
      <c r="B89" s="853" t="s">
        <v>248</v>
      </c>
      <c r="C89" s="853" t="s">
        <v>713</v>
      </c>
      <c r="D89" s="853" t="s">
        <v>714</v>
      </c>
      <c r="E89" s="853" t="s">
        <v>722</v>
      </c>
      <c r="F89" s="853" t="s">
        <v>543</v>
      </c>
      <c r="G89" s="853">
        <v>6</v>
      </c>
      <c r="H89" s="857">
        <v>15000</v>
      </c>
      <c r="I89" s="857">
        <v>15000</v>
      </c>
      <c r="J89" s="853" t="s">
        <v>348</v>
      </c>
      <c r="K89" s="853" t="s">
        <v>348</v>
      </c>
      <c r="L89" s="853"/>
      <c r="M89" s="853" t="s">
        <v>348</v>
      </c>
      <c r="N89" s="856"/>
      <c r="O89" s="845" t="s">
        <v>723</v>
      </c>
      <c r="P89" s="1026"/>
      <c r="Q89" s="1026"/>
      <c r="R89" s="649"/>
    </row>
    <row r="90" spans="1:18" ht="33.75" x14ac:dyDescent="0.25">
      <c r="A90" s="853">
        <v>64</v>
      </c>
      <c r="B90" s="853" t="s">
        <v>248</v>
      </c>
      <c r="C90" s="853" t="s">
        <v>713</v>
      </c>
      <c r="D90" s="853" t="s">
        <v>714</v>
      </c>
      <c r="E90" s="853" t="s">
        <v>724</v>
      </c>
      <c r="F90" s="853" t="s">
        <v>543</v>
      </c>
      <c r="G90" s="853">
        <v>7</v>
      </c>
      <c r="H90" s="857"/>
      <c r="I90" s="857"/>
      <c r="J90" s="853"/>
      <c r="K90" s="853" t="s">
        <v>348</v>
      </c>
      <c r="L90" s="853"/>
      <c r="M90" s="853"/>
      <c r="N90" s="856"/>
      <c r="O90" s="845" t="s">
        <v>725</v>
      </c>
      <c r="P90" s="1026"/>
      <c r="Q90" s="1026"/>
      <c r="R90" s="649"/>
    </row>
    <row r="91" spans="1:18" ht="33.75" x14ac:dyDescent="0.25">
      <c r="A91" s="853">
        <v>65</v>
      </c>
      <c r="B91" s="853" t="s">
        <v>248</v>
      </c>
      <c r="C91" s="853" t="s">
        <v>713</v>
      </c>
      <c r="D91" s="853" t="s">
        <v>714</v>
      </c>
      <c r="E91" s="853" t="s">
        <v>726</v>
      </c>
      <c r="F91" s="853" t="s">
        <v>543</v>
      </c>
      <c r="G91" s="853">
        <v>4</v>
      </c>
      <c r="H91" s="857"/>
      <c r="I91" s="857"/>
      <c r="J91" s="853"/>
      <c r="K91" s="853" t="s">
        <v>348</v>
      </c>
      <c r="L91" s="853"/>
      <c r="M91" s="853" t="s">
        <v>348</v>
      </c>
      <c r="N91" s="856"/>
      <c r="O91" s="845" t="s">
        <v>725</v>
      </c>
      <c r="P91" s="1026"/>
      <c r="Q91" s="1026"/>
      <c r="R91" s="649"/>
    </row>
    <row r="92" spans="1:18" ht="33.75" x14ac:dyDescent="0.25">
      <c r="A92" s="853">
        <v>66</v>
      </c>
      <c r="B92" s="853" t="s">
        <v>248</v>
      </c>
      <c r="C92" s="853" t="s">
        <v>713</v>
      </c>
      <c r="D92" s="853" t="s">
        <v>714</v>
      </c>
      <c r="E92" s="853" t="s">
        <v>727</v>
      </c>
      <c r="F92" s="853" t="s">
        <v>543</v>
      </c>
      <c r="G92" s="853">
        <v>5</v>
      </c>
      <c r="H92" s="857"/>
      <c r="I92" s="857"/>
      <c r="J92" s="853"/>
      <c r="K92" s="853" t="s">
        <v>348</v>
      </c>
      <c r="L92" s="853"/>
      <c r="M92" s="853" t="s">
        <v>348</v>
      </c>
      <c r="N92" s="856"/>
      <c r="O92" s="845" t="s">
        <v>725</v>
      </c>
      <c r="P92" s="1026"/>
      <c r="Q92" s="1026"/>
      <c r="R92" s="649"/>
    </row>
    <row r="93" spans="1:18" ht="123.75" x14ac:dyDescent="0.25">
      <c r="A93" s="853">
        <v>67</v>
      </c>
      <c r="B93" s="853" t="s">
        <v>248</v>
      </c>
      <c r="C93" s="853" t="s">
        <v>713</v>
      </c>
      <c r="D93" s="853" t="s">
        <v>714</v>
      </c>
      <c r="E93" s="853" t="s">
        <v>728</v>
      </c>
      <c r="F93" s="853" t="s">
        <v>543</v>
      </c>
      <c r="G93" s="853">
        <v>3</v>
      </c>
      <c r="H93" s="857"/>
      <c r="I93" s="857"/>
      <c r="J93" s="853"/>
      <c r="K93" s="853" t="s">
        <v>348</v>
      </c>
      <c r="L93" s="853"/>
      <c r="M93" s="853" t="s">
        <v>348</v>
      </c>
      <c r="N93" s="856"/>
      <c r="O93" s="845" t="s">
        <v>725</v>
      </c>
      <c r="P93" s="1026"/>
      <c r="Q93" s="1026"/>
      <c r="R93" s="649"/>
    </row>
    <row r="94" spans="1:18" ht="45" x14ac:dyDescent="0.25">
      <c r="A94" s="853">
        <v>68</v>
      </c>
      <c r="B94" s="853" t="s">
        <v>248</v>
      </c>
      <c r="C94" s="853" t="s">
        <v>713</v>
      </c>
      <c r="D94" s="853" t="s">
        <v>714</v>
      </c>
      <c r="E94" s="853" t="s">
        <v>729</v>
      </c>
      <c r="F94" s="853" t="s">
        <v>543</v>
      </c>
      <c r="G94" s="853">
        <v>12</v>
      </c>
      <c r="H94" s="857"/>
      <c r="I94" s="857"/>
      <c r="J94" s="853"/>
      <c r="K94" s="853"/>
      <c r="L94" s="853" t="s">
        <v>348</v>
      </c>
      <c r="M94" s="853"/>
      <c r="N94" s="856"/>
      <c r="O94" s="845" t="s">
        <v>717</v>
      </c>
      <c r="P94" s="1026"/>
      <c r="Q94" s="1026"/>
      <c r="R94" s="649"/>
    </row>
    <row r="95" spans="1:18" ht="45" x14ac:dyDescent="0.25">
      <c r="A95" s="853">
        <v>69</v>
      </c>
      <c r="B95" s="853" t="s">
        <v>248</v>
      </c>
      <c r="C95" s="853" t="s">
        <v>713</v>
      </c>
      <c r="D95" s="853" t="s">
        <v>714</v>
      </c>
      <c r="E95" s="853" t="s">
        <v>729</v>
      </c>
      <c r="F95" s="853" t="s">
        <v>543</v>
      </c>
      <c r="G95" s="853">
        <v>13</v>
      </c>
      <c r="H95" s="857"/>
      <c r="I95" s="857"/>
      <c r="J95" s="853"/>
      <c r="K95" s="853"/>
      <c r="L95" s="853" t="s">
        <v>348</v>
      </c>
      <c r="M95" s="853"/>
      <c r="N95" s="856"/>
      <c r="O95" s="845" t="s">
        <v>717</v>
      </c>
      <c r="P95" s="1026"/>
      <c r="Q95" s="1026"/>
      <c r="R95" s="649"/>
    </row>
    <row r="96" spans="1:18" ht="101.25" x14ac:dyDescent="0.25">
      <c r="A96" s="853">
        <v>70</v>
      </c>
      <c r="B96" s="853" t="s">
        <v>248</v>
      </c>
      <c r="C96" s="853" t="s">
        <v>713</v>
      </c>
      <c r="D96" s="853" t="s">
        <v>714</v>
      </c>
      <c r="E96" s="853" t="s">
        <v>730</v>
      </c>
      <c r="F96" s="853" t="s">
        <v>543</v>
      </c>
      <c r="G96" s="853">
        <v>14</v>
      </c>
      <c r="H96" s="857"/>
      <c r="I96" s="857"/>
      <c r="J96" s="853"/>
      <c r="K96" s="853"/>
      <c r="L96" s="853" t="s">
        <v>348</v>
      </c>
      <c r="M96" s="853"/>
      <c r="N96" s="856"/>
      <c r="O96" s="845" t="s">
        <v>731</v>
      </c>
      <c r="P96" s="1026"/>
      <c r="Q96" s="1026"/>
      <c r="R96" s="649"/>
    </row>
    <row r="97" spans="1:18" ht="101.25" x14ac:dyDescent="0.25">
      <c r="A97" s="853">
        <v>71</v>
      </c>
      <c r="B97" s="853" t="s">
        <v>248</v>
      </c>
      <c r="C97" s="853" t="s">
        <v>713</v>
      </c>
      <c r="D97" s="853" t="s">
        <v>714</v>
      </c>
      <c r="E97" s="853" t="s">
        <v>730</v>
      </c>
      <c r="F97" s="853" t="s">
        <v>543</v>
      </c>
      <c r="G97" s="853">
        <v>15</v>
      </c>
      <c r="H97" s="857"/>
      <c r="I97" s="857"/>
      <c r="J97" s="853"/>
      <c r="K97" s="853"/>
      <c r="L97" s="853" t="s">
        <v>348</v>
      </c>
      <c r="M97" s="853"/>
      <c r="N97" s="856"/>
      <c r="O97" s="845" t="s">
        <v>731</v>
      </c>
      <c r="P97" s="1026"/>
      <c r="Q97" s="1026"/>
      <c r="R97" s="649"/>
    </row>
    <row r="98" spans="1:18" ht="101.25" x14ac:dyDescent="0.25">
      <c r="A98" s="853">
        <v>72</v>
      </c>
      <c r="B98" s="853" t="s">
        <v>248</v>
      </c>
      <c r="C98" s="853" t="s">
        <v>713</v>
      </c>
      <c r="D98" s="853" t="s">
        <v>714</v>
      </c>
      <c r="E98" s="853" t="s">
        <v>730</v>
      </c>
      <c r="F98" s="853" t="s">
        <v>543</v>
      </c>
      <c r="G98" s="853">
        <v>16</v>
      </c>
      <c r="H98" s="857"/>
      <c r="I98" s="857"/>
      <c r="J98" s="853"/>
      <c r="K98" s="853"/>
      <c r="L98" s="853" t="s">
        <v>348</v>
      </c>
      <c r="M98" s="853"/>
      <c r="N98" s="856"/>
      <c r="O98" s="845" t="s">
        <v>731</v>
      </c>
      <c r="P98" s="1026"/>
      <c r="Q98" s="1026"/>
      <c r="R98" s="649"/>
    </row>
    <row r="99" spans="1:18" ht="101.25" x14ac:dyDescent="0.25">
      <c r="A99" s="853">
        <v>73</v>
      </c>
      <c r="B99" s="853" t="s">
        <v>248</v>
      </c>
      <c r="C99" s="853" t="s">
        <v>713</v>
      </c>
      <c r="D99" s="853" t="s">
        <v>714</v>
      </c>
      <c r="E99" s="853" t="s">
        <v>730</v>
      </c>
      <c r="F99" s="853" t="s">
        <v>543</v>
      </c>
      <c r="G99" s="853">
        <v>17</v>
      </c>
      <c r="H99" s="857"/>
      <c r="I99" s="857"/>
      <c r="J99" s="853"/>
      <c r="K99" s="853"/>
      <c r="L99" s="853" t="s">
        <v>348</v>
      </c>
      <c r="M99" s="853"/>
      <c r="N99" s="856"/>
      <c r="O99" s="845" t="s">
        <v>731</v>
      </c>
      <c r="P99" s="1026"/>
      <c r="Q99" s="1026"/>
      <c r="R99" s="649"/>
    </row>
    <row r="100" spans="1:18" x14ac:dyDescent="0.25">
      <c r="A100" s="975"/>
      <c r="B100" s="975"/>
      <c r="C100" s="975"/>
      <c r="D100" s="975"/>
      <c r="E100" s="975"/>
      <c r="F100" s="975"/>
      <c r="G100" s="975"/>
      <c r="H100" s="976"/>
      <c r="I100" s="976"/>
      <c r="J100" s="975"/>
      <c r="K100" s="975"/>
      <c r="L100" s="975"/>
      <c r="M100" s="975"/>
      <c r="N100" s="960"/>
      <c r="O100" s="1028"/>
      <c r="P100" s="1026"/>
      <c r="Q100" s="1026"/>
      <c r="R100" s="649"/>
    </row>
    <row r="101" spans="1:18" ht="33.75" x14ac:dyDescent="0.25">
      <c r="A101" s="977">
        <v>74</v>
      </c>
      <c r="B101" s="977" t="s">
        <v>248</v>
      </c>
      <c r="C101" s="845" t="s">
        <v>732</v>
      </c>
      <c r="D101" s="845" t="s">
        <v>733</v>
      </c>
      <c r="E101" s="845" t="s">
        <v>1107</v>
      </c>
      <c r="F101" s="845" t="s">
        <v>543</v>
      </c>
      <c r="G101" s="845">
        <v>2</v>
      </c>
      <c r="H101" s="872">
        <v>4000</v>
      </c>
      <c r="I101" s="872">
        <v>4000</v>
      </c>
      <c r="J101" s="853"/>
      <c r="K101" s="853"/>
      <c r="L101" s="853"/>
      <c r="M101" s="853" t="s">
        <v>301</v>
      </c>
      <c r="N101" s="856"/>
      <c r="O101" s="845"/>
      <c r="P101" s="1026"/>
      <c r="Q101" s="1026"/>
      <c r="R101" s="649"/>
    </row>
    <row r="102" spans="1:18" ht="33.75" x14ac:dyDescent="0.25">
      <c r="A102" s="975">
        <v>75</v>
      </c>
      <c r="B102" s="975" t="s">
        <v>248</v>
      </c>
      <c r="C102" s="845" t="s">
        <v>732</v>
      </c>
      <c r="D102" s="845" t="s">
        <v>733</v>
      </c>
      <c r="E102" s="845" t="s">
        <v>1108</v>
      </c>
      <c r="F102" s="845" t="s">
        <v>543</v>
      </c>
      <c r="G102" s="845">
        <v>2</v>
      </c>
      <c r="H102" s="872">
        <v>10000</v>
      </c>
      <c r="I102" s="872">
        <v>10000</v>
      </c>
      <c r="J102" s="853"/>
      <c r="K102" s="853"/>
      <c r="L102" s="853"/>
      <c r="M102" s="853" t="s">
        <v>301</v>
      </c>
      <c r="N102" s="856"/>
      <c r="O102" s="845"/>
      <c r="P102" s="1026"/>
      <c r="Q102" s="1026"/>
      <c r="R102" s="649"/>
    </row>
    <row r="103" spans="1:18" ht="67.5" x14ac:dyDescent="0.25">
      <c r="A103" s="853">
        <v>76</v>
      </c>
      <c r="B103" s="853" t="s">
        <v>248</v>
      </c>
      <c r="C103" s="845" t="s">
        <v>732</v>
      </c>
      <c r="D103" s="845" t="s">
        <v>733</v>
      </c>
      <c r="E103" s="845" t="s">
        <v>1109</v>
      </c>
      <c r="F103" s="845" t="s">
        <v>543</v>
      </c>
      <c r="G103" s="845">
        <v>1</v>
      </c>
      <c r="H103" s="872">
        <v>140000</v>
      </c>
      <c r="I103" s="872">
        <v>140000</v>
      </c>
      <c r="J103" s="853"/>
      <c r="K103" s="853"/>
      <c r="L103" s="853"/>
      <c r="M103" s="853" t="s">
        <v>301</v>
      </c>
      <c r="N103" s="880"/>
      <c r="O103" s="845" t="s">
        <v>1110</v>
      </c>
      <c r="P103" s="848" t="s">
        <v>1111</v>
      </c>
      <c r="Q103" s="1026"/>
      <c r="R103" s="649"/>
    </row>
    <row r="104" spans="1:18" ht="33.75" x14ac:dyDescent="0.25">
      <c r="A104" s="853">
        <v>77</v>
      </c>
      <c r="B104" s="853" t="s">
        <v>248</v>
      </c>
      <c r="C104" s="845" t="s">
        <v>732</v>
      </c>
      <c r="D104" s="845" t="s">
        <v>733</v>
      </c>
      <c r="E104" s="845" t="s">
        <v>1112</v>
      </c>
      <c r="F104" s="845" t="s">
        <v>543</v>
      </c>
      <c r="G104" s="845">
        <v>1</v>
      </c>
      <c r="H104" s="872">
        <v>5000</v>
      </c>
      <c r="I104" s="872">
        <v>5000</v>
      </c>
      <c r="J104" s="853"/>
      <c r="K104" s="853" t="s">
        <v>348</v>
      </c>
      <c r="L104" s="853"/>
      <c r="M104" s="853"/>
      <c r="N104" s="856"/>
      <c r="O104" s="845"/>
      <c r="P104" s="1026"/>
      <c r="Q104" s="1026"/>
      <c r="R104" s="649"/>
    </row>
    <row r="105" spans="1:18" ht="33.75" x14ac:dyDescent="0.25">
      <c r="A105" s="853">
        <v>78</v>
      </c>
      <c r="B105" s="853" t="s">
        <v>248</v>
      </c>
      <c r="C105" s="845" t="s">
        <v>732</v>
      </c>
      <c r="D105" s="845" t="s">
        <v>733</v>
      </c>
      <c r="E105" s="845" t="s">
        <v>1113</v>
      </c>
      <c r="F105" s="845" t="s">
        <v>543</v>
      </c>
      <c r="G105" s="845">
        <v>1</v>
      </c>
      <c r="H105" s="872">
        <v>5000</v>
      </c>
      <c r="I105" s="872">
        <v>5000</v>
      </c>
      <c r="J105" s="853"/>
      <c r="K105" s="853"/>
      <c r="L105" s="853"/>
      <c r="M105" s="853" t="s">
        <v>348</v>
      </c>
      <c r="N105" s="856"/>
      <c r="O105" s="845"/>
      <c r="P105" s="1026"/>
      <c r="Q105" s="1026"/>
      <c r="R105" s="649"/>
    </row>
    <row r="106" spans="1:18" ht="67.5" x14ac:dyDescent="0.25">
      <c r="A106" s="853">
        <v>79</v>
      </c>
      <c r="B106" s="853" t="s">
        <v>248</v>
      </c>
      <c r="C106" s="845" t="s">
        <v>732</v>
      </c>
      <c r="D106" s="845" t="s">
        <v>733</v>
      </c>
      <c r="E106" s="845" t="s">
        <v>1114</v>
      </c>
      <c r="F106" s="845" t="s">
        <v>543</v>
      </c>
      <c r="G106" s="845">
        <v>2</v>
      </c>
      <c r="H106" s="872">
        <v>25000</v>
      </c>
      <c r="I106" s="872">
        <v>25000</v>
      </c>
      <c r="J106" s="853"/>
      <c r="K106" s="853"/>
      <c r="L106" s="853"/>
      <c r="M106" s="853" t="s">
        <v>348</v>
      </c>
      <c r="N106" s="856"/>
      <c r="O106" s="845"/>
      <c r="P106" s="1026"/>
      <c r="Q106" s="1026"/>
      <c r="R106" s="649"/>
    </row>
    <row r="107" spans="1:18" ht="67.5" x14ac:dyDescent="0.25">
      <c r="A107" s="853">
        <v>80</v>
      </c>
      <c r="B107" s="853" t="s">
        <v>248</v>
      </c>
      <c r="C107" s="845" t="s">
        <v>732</v>
      </c>
      <c r="D107" s="845" t="s">
        <v>733</v>
      </c>
      <c r="E107" s="845" t="s">
        <v>1115</v>
      </c>
      <c r="F107" s="845" t="s">
        <v>543</v>
      </c>
      <c r="G107" s="845">
        <v>2</v>
      </c>
      <c r="H107" s="872">
        <v>25000</v>
      </c>
      <c r="I107" s="872">
        <v>25000</v>
      </c>
      <c r="J107" s="853"/>
      <c r="K107" s="853"/>
      <c r="L107" s="853"/>
      <c r="M107" s="853" t="s">
        <v>348</v>
      </c>
      <c r="N107" s="856"/>
      <c r="O107" s="845"/>
      <c r="P107" s="1026"/>
      <c r="Q107" s="1026"/>
      <c r="R107" s="649"/>
    </row>
    <row r="108" spans="1:18" x14ac:dyDescent="0.25">
      <c r="A108" s="853"/>
      <c r="B108" s="853"/>
      <c r="C108" s="853"/>
      <c r="D108" s="853"/>
      <c r="E108" s="853"/>
      <c r="F108" s="853"/>
      <c r="G108" s="853"/>
      <c r="H108" s="857"/>
      <c r="I108" s="857"/>
      <c r="J108" s="853"/>
      <c r="K108" s="853"/>
      <c r="L108" s="853"/>
      <c r="M108" s="853"/>
      <c r="N108" s="856"/>
      <c r="O108" s="845"/>
      <c r="P108" s="1026"/>
      <c r="Q108" s="1026"/>
      <c r="R108" s="649"/>
    </row>
    <row r="109" spans="1:18" ht="213.75" x14ac:dyDescent="0.25">
      <c r="A109" s="853">
        <v>81</v>
      </c>
      <c r="B109" s="853" t="s">
        <v>650</v>
      </c>
      <c r="C109" s="853" t="s">
        <v>59</v>
      </c>
      <c r="D109" s="853" t="s">
        <v>503</v>
      </c>
      <c r="E109" s="853" t="s">
        <v>734</v>
      </c>
      <c r="F109" s="853" t="s">
        <v>354</v>
      </c>
      <c r="G109" s="853">
        <v>1</v>
      </c>
      <c r="H109" s="857"/>
      <c r="I109" s="857"/>
      <c r="J109" s="853"/>
      <c r="K109" s="856" t="s">
        <v>348</v>
      </c>
      <c r="L109" s="853"/>
      <c r="M109" s="853"/>
      <c r="N109" s="856">
        <v>55200</v>
      </c>
      <c r="O109" s="845" t="s">
        <v>735</v>
      </c>
      <c r="P109" s="845" t="s">
        <v>736</v>
      </c>
      <c r="Q109" s="845" t="s">
        <v>737</v>
      </c>
      <c r="R109" s="649"/>
    </row>
    <row r="110" spans="1:18" ht="78.75" x14ac:dyDescent="0.25">
      <c r="A110" s="853">
        <v>82</v>
      </c>
      <c r="B110" s="853" t="s">
        <v>650</v>
      </c>
      <c r="C110" s="853" t="s">
        <v>59</v>
      </c>
      <c r="D110" s="853" t="s">
        <v>503</v>
      </c>
      <c r="E110" s="853" t="s">
        <v>738</v>
      </c>
      <c r="F110" s="853" t="s">
        <v>354</v>
      </c>
      <c r="G110" s="853"/>
      <c r="H110" s="857">
        <v>20000</v>
      </c>
      <c r="I110" s="857">
        <v>20000</v>
      </c>
      <c r="J110" s="853"/>
      <c r="K110" s="856" t="s">
        <v>348</v>
      </c>
      <c r="L110" s="853"/>
      <c r="M110" s="853"/>
      <c r="N110" s="966"/>
      <c r="O110" s="786" t="s">
        <v>739</v>
      </c>
      <c r="P110"/>
      <c r="Q110"/>
    </row>
    <row r="111" spans="1:18" x14ac:dyDescent="0.25">
      <c r="A111" s="975"/>
      <c r="B111" s="975"/>
      <c r="C111" s="975"/>
      <c r="D111" s="975"/>
      <c r="E111" s="975"/>
      <c r="F111" s="975"/>
      <c r="G111" s="977"/>
      <c r="H111" s="857"/>
      <c r="I111" s="857"/>
      <c r="J111" s="977"/>
      <c r="K111" s="977"/>
      <c r="L111" s="977"/>
      <c r="M111" s="977"/>
      <c r="N111" s="856"/>
      <c r="O111" s="1029"/>
      <c r="P111" s="1026"/>
      <c r="Q111" s="1026"/>
      <c r="R111" s="649"/>
    </row>
    <row r="112" spans="1:18" ht="22.5" x14ac:dyDescent="0.25">
      <c r="A112" s="853">
        <v>83</v>
      </c>
      <c r="B112" s="853" t="s">
        <v>703</v>
      </c>
      <c r="C112" s="853" t="s">
        <v>351</v>
      </c>
      <c r="D112" s="853" t="s">
        <v>740</v>
      </c>
      <c r="E112" s="853" t="s">
        <v>1116</v>
      </c>
      <c r="F112" s="962" t="s">
        <v>354</v>
      </c>
      <c r="G112" s="853"/>
      <c r="H112" s="857"/>
      <c r="I112" s="857"/>
      <c r="J112" s="853"/>
      <c r="K112" s="853" t="s">
        <v>348</v>
      </c>
      <c r="L112" s="977"/>
      <c r="M112" s="977"/>
      <c r="N112" s="856"/>
      <c r="O112" s="1029" t="s">
        <v>1117</v>
      </c>
      <c r="P112" s="1026"/>
      <c r="Q112" s="1026"/>
      <c r="R112" s="649"/>
    </row>
    <row r="113" spans="1:18" ht="112.5" x14ac:dyDescent="0.25">
      <c r="A113" s="853">
        <v>84</v>
      </c>
      <c r="B113" s="853" t="s">
        <v>703</v>
      </c>
      <c r="C113" s="853" t="s">
        <v>351</v>
      </c>
      <c r="D113" s="853" t="s">
        <v>740</v>
      </c>
      <c r="E113" s="853" t="s">
        <v>741</v>
      </c>
      <c r="F113" s="853" t="s">
        <v>742</v>
      </c>
      <c r="G113" s="853">
        <v>1</v>
      </c>
      <c r="H113" s="857">
        <v>40000</v>
      </c>
      <c r="I113" s="857">
        <v>40000</v>
      </c>
      <c r="J113" s="853"/>
      <c r="K113" s="853" t="s">
        <v>348</v>
      </c>
      <c r="L113" s="853"/>
      <c r="M113" s="853"/>
      <c r="N113" s="856"/>
      <c r="O113" s="845" t="s">
        <v>744</v>
      </c>
      <c r="P113" s="1026"/>
      <c r="Q113" s="1026"/>
      <c r="R113" s="649"/>
    </row>
    <row r="114" spans="1:18" ht="112.5" x14ac:dyDescent="0.25">
      <c r="A114" s="853">
        <v>85</v>
      </c>
      <c r="B114" s="853" t="s">
        <v>703</v>
      </c>
      <c r="C114" s="853" t="s">
        <v>351</v>
      </c>
      <c r="D114" s="853" t="s">
        <v>740</v>
      </c>
      <c r="E114" s="853" t="s">
        <v>743</v>
      </c>
      <c r="F114" s="853" t="s">
        <v>742</v>
      </c>
      <c r="G114" s="853">
        <v>1</v>
      </c>
      <c r="H114" s="857">
        <v>15000</v>
      </c>
      <c r="I114" s="857">
        <v>15000</v>
      </c>
      <c r="J114" s="853"/>
      <c r="K114" s="853"/>
      <c r="L114" s="853"/>
      <c r="M114" s="853" t="s">
        <v>348</v>
      </c>
      <c r="N114" s="856"/>
      <c r="O114" s="845" t="s">
        <v>744</v>
      </c>
      <c r="P114" s="1026"/>
      <c r="Q114" s="1026"/>
      <c r="R114" s="649"/>
    </row>
    <row r="115" spans="1:18" ht="112.5" x14ac:dyDescent="0.25">
      <c r="A115" s="853">
        <v>86</v>
      </c>
      <c r="B115" s="853" t="s">
        <v>703</v>
      </c>
      <c r="C115" s="853" t="s">
        <v>351</v>
      </c>
      <c r="D115" s="853" t="s">
        <v>740</v>
      </c>
      <c r="E115" s="853" t="s">
        <v>743</v>
      </c>
      <c r="F115" s="853" t="s">
        <v>742</v>
      </c>
      <c r="G115" s="853">
        <v>1</v>
      </c>
      <c r="H115" s="857">
        <v>15000</v>
      </c>
      <c r="I115" s="857">
        <v>15000</v>
      </c>
      <c r="J115" s="853"/>
      <c r="K115" s="853" t="s">
        <v>348</v>
      </c>
      <c r="L115" s="853"/>
      <c r="M115" s="853"/>
      <c r="N115" s="856"/>
      <c r="O115" s="845"/>
      <c r="P115" s="1026"/>
      <c r="Q115" s="1026"/>
      <c r="R115" s="649"/>
    </row>
    <row r="116" spans="1:18" ht="112.5" x14ac:dyDescent="0.25">
      <c r="A116" s="853">
        <v>87</v>
      </c>
      <c r="B116" s="853" t="s">
        <v>703</v>
      </c>
      <c r="C116" s="853" t="s">
        <v>351</v>
      </c>
      <c r="D116" s="853" t="s">
        <v>740</v>
      </c>
      <c r="E116" s="853" t="s">
        <v>743</v>
      </c>
      <c r="F116" s="853" t="s">
        <v>742</v>
      </c>
      <c r="G116" s="853">
        <v>1</v>
      </c>
      <c r="H116" s="857">
        <v>15000</v>
      </c>
      <c r="I116" s="857">
        <v>15000</v>
      </c>
      <c r="J116" s="853"/>
      <c r="K116" s="853" t="s">
        <v>348</v>
      </c>
      <c r="L116" s="853"/>
      <c r="M116" s="853"/>
      <c r="N116" s="856"/>
      <c r="O116" s="845" t="s">
        <v>1118</v>
      </c>
      <c r="P116" s="1026"/>
      <c r="Q116" s="1026"/>
      <c r="R116" s="649"/>
    </row>
    <row r="117" spans="1:18" ht="22.5" x14ac:dyDescent="0.25">
      <c r="A117" s="853">
        <v>88</v>
      </c>
      <c r="B117" s="853" t="s">
        <v>703</v>
      </c>
      <c r="C117" s="853" t="s">
        <v>351</v>
      </c>
      <c r="D117" s="853" t="s">
        <v>740</v>
      </c>
      <c r="E117" s="853" t="s">
        <v>1119</v>
      </c>
      <c r="F117" s="853" t="s">
        <v>1120</v>
      </c>
      <c r="G117" s="853">
        <v>1</v>
      </c>
      <c r="H117" s="872">
        <v>5000</v>
      </c>
      <c r="I117" s="872">
        <v>5000</v>
      </c>
      <c r="J117" s="853"/>
      <c r="K117" s="853" t="s">
        <v>348</v>
      </c>
      <c r="L117" s="853"/>
      <c r="M117" s="853"/>
      <c r="N117" s="856"/>
      <c r="O117" s="845"/>
      <c r="P117" s="1026"/>
      <c r="Q117" s="1026"/>
      <c r="R117" s="649"/>
    </row>
    <row r="118" spans="1:18" ht="56.25" x14ac:dyDescent="0.25">
      <c r="A118" s="853">
        <v>89</v>
      </c>
      <c r="B118" s="853" t="s">
        <v>703</v>
      </c>
      <c r="C118" s="853" t="s">
        <v>351</v>
      </c>
      <c r="D118" s="853" t="s">
        <v>740</v>
      </c>
      <c r="E118" s="853" t="s">
        <v>745</v>
      </c>
      <c r="F118" s="853" t="s">
        <v>746</v>
      </c>
      <c r="G118" s="853">
        <v>2</v>
      </c>
      <c r="H118" s="857">
        <v>20000</v>
      </c>
      <c r="I118" s="857">
        <v>20000</v>
      </c>
      <c r="J118" s="853"/>
      <c r="K118" s="853" t="s">
        <v>348</v>
      </c>
      <c r="L118" s="853"/>
      <c r="M118" s="853"/>
      <c r="N118" s="856"/>
      <c r="O118" s="845"/>
      <c r="P118" s="1026"/>
      <c r="Q118" s="1026"/>
      <c r="R118" s="649"/>
    </row>
    <row r="119" spans="1:18" ht="78.75" x14ac:dyDescent="0.25">
      <c r="A119" s="853">
        <v>90</v>
      </c>
      <c r="B119" s="853" t="s">
        <v>703</v>
      </c>
      <c r="C119" s="853" t="s">
        <v>351</v>
      </c>
      <c r="D119" s="853" t="s">
        <v>740</v>
      </c>
      <c r="E119" s="853" t="s">
        <v>747</v>
      </c>
      <c r="F119" s="853" t="s">
        <v>748</v>
      </c>
      <c r="G119" s="853">
        <v>1</v>
      </c>
      <c r="H119" s="857">
        <v>2500</v>
      </c>
      <c r="I119" s="857">
        <v>2500</v>
      </c>
      <c r="J119" s="853"/>
      <c r="K119" s="853" t="s">
        <v>348</v>
      </c>
      <c r="L119" s="853"/>
      <c r="M119" s="853"/>
      <c r="N119" s="856"/>
      <c r="O119" s="845"/>
      <c r="P119" s="1026"/>
      <c r="Q119" s="1026"/>
      <c r="R119" s="649"/>
    </row>
    <row r="120" spans="1:18" ht="67.5" x14ac:dyDescent="0.25">
      <c r="A120" s="853">
        <v>91</v>
      </c>
      <c r="B120" s="853" t="s">
        <v>703</v>
      </c>
      <c r="C120" s="853" t="s">
        <v>351</v>
      </c>
      <c r="D120" s="853" t="s">
        <v>740</v>
      </c>
      <c r="E120" s="853" t="s">
        <v>749</v>
      </c>
      <c r="F120" s="853" t="s">
        <v>750</v>
      </c>
      <c r="G120" s="853">
        <v>2</v>
      </c>
      <c r="H120" s="857">
        <v>4800</v>
      </c>
      <c r="I120" s="857">
        <v>4800</v>
      </c>
      <c r="J120" s="853"/>
      <c r="K120" s="853"/>
      <c r="L120" s="853"/>
      <c r="M120" s="853"/>
      <c r="N120" s="856"/>
      <c r="O120" s="845"/>
      <c r="P120" s="1026"/>
      <c r="Q120" s="1026"/>
      <c r="R120" s="649"/>
    </row>
    <row r="121" spans="1:18" ht="67.5" x14ac:dyDescent="0.25">
      <c r="A121" s="853">
        <v>92</v>
      </c>
      <c r="B121" s="853" t="s">
        <v>703</v>
      </c>
      <c r="C121" s="853" t="s">
        <v>59</v>
      </c>
      <c r="D121" s="853" t="s">
        <v>740</v>
      </c>
      <c r="E121" s="853" t="s">
        <v>751</v>
      </c>
      <c r="F121" s="853" t="s">
        <v>750</v>
      </c>
      <c r="G121" s="853">
        <v>2</v>
      </c>
      <c r="H121" s="857">
        <v>4000</v>
      </c>
      <c r="I121" s="857">
        <v>4000</v>
      </c>
      <c r="J121" s="853"/>
      <c r="K121" s="853"/>
      <c r="L121" s="853"/>
      <c r="M121" s="853"/>
      <c r="N121" s="856"/>
      <c r="O121" s="845"/>
      <c r="P121" s="1026"/>
      <c r="Q121" s="1026"/>
      <c r="R121" s="649"/>
    </row>
    <row r="122" spans="1:18" ht="112.5" x14ac:dyDescent="0.25">
      <c r="A122" s="853">
        <v>93</v>
      </c>
      <c r="B122" s="853" t="s">
        <v>703</v>
      </c>
      <c r="C122" s="853" t="s">
        <v>59</v>
      </c>
      <c r="D122" s="853" t="s">
        <v>740</v>
      </c>
      <c r="E122" s="853" t="s">
        <v>752</v>
      </c>
      <c r="F122" s="853" t="s">
        <v>742</v>
      </c>
      <c r="G122" s="853">
        <v>1</v>
      </c>
      <c r="H122" s="857">
        <v>50000</v>
      </c>
      <c r="I122" s="857">
        <v>50000</v>
      </c>
      <c r="J122" s="853"/>
      <c r="K122" s="853" t="s">
        <v>348</v>
      </c>
      <c r="L122" s="853"/>
      <c r="M122" s="853"/>
      <c r="N122" s="856"/>
      <c r="O122" s="845"/>
      <c r="P122" s="1026"/>
      <c r="Q122" s="1026"/>
      <c r="R122" s="649"/>
    </row>
    <row r="123" spans="1:18" ht="45" x14ac:dyDescent="0.25">
      <c r="A123" s="853">
        <v>94</v>
      </c>
      <c r="B123" s="853" t="s">
        <v>703</v>
      </c>
      <c r="C123" s="853" t="s">
        <v>59</v>
      </c>
      <c r="D123" s="853" t="s">
        <v>740</v>
      </c>
      <c r="E123" s="853" t="s">
        <v>753</v>
      </c>
      <c r="F123" s="853" t="s">
        <v>748</v>
      </c>
      <c r="G123" s="853">
        <v>1</v>
      </c>
      <c r="H123" s="857">
        <v>2000</v>
      </c>
      <c r="I123" s="857">
        <v>2000</v>
      </c>
      <c r="J123" s="853"/>
      <c r="K123" s="853" t="s">
        <v>348</v>
      </c>
      <c r="L123" s="853"/>
      <c r="M123" s="853"/>
      <c r="N123" s="856"/>
      <c r="O123" s="845"/>
      <c r="P123" s="1026"/>
      <c r="Q123" s="1026"/>
      <c r="R123" s="649"/>
    </row>
    <row r="124" spans="1:18" ht="45" x14ac:dyDescent="0.25">
      <c r="A124" s="853">
        <v>95</v>
      </c>
      <c r="B124" s="853" t="s">
        <v>703</v>
      </c>
      <c r="C124" s="853" t="s">
        <v>59</v>
      </c>
      <c r="D124" s="853" t="s">
        <v>740</v>
      </c>
      <c r="E124" s="853" t="s">
        <v>754</v>
      </c>
      <c r="F124" s="853" t="s">
        <v>755</v>
      </c>
      <c r="G124" s="853">
        <v>1</v>
      </c>
      <c r="H124" s="857">
        <v>3500</v>
      </c>
      <c r="I124" s="857">
        <v>3500</v>
      </c>
      <c r="J124" s="853" t="s">
        <v>301</v>
      </c>
      <c r="K124" s="853"/>
      <c r="L124" s="853"/>
      <c r="M124" s="853"/>
      <c r="N124" s="856"/>
      <c r="O124" s="845"/>
      <c r="P124" s="1026"/>
      <c r="Q124" s="1026"/>
      <c r="R124" s="649"/>
    </row>
    <row r="125" spans="1:18" ht="56.25" x14ac:dyDescent="0.25">
      <c r="A125" s="853">
        <v>96</v>
      </c>
      <c r="B125" s="853" t="s">
        <v>703</v>
      </c>
      <c r="C125" s="853" t="s">
        <v>59</v>
      </c>
      <c r="D125" s="853" t="s">
        <v>740</v>
      </c>
      <c r="E125" s="853" t="s">
        <v>756</v>
      </c>
      <c r="F125" s="853" t="s">
        <v>757</v>
      </c>
      <c r="G125" s="853">
        <v>2</v>
      </c>
      <c r="H125" s="857"/>
      <c r="I125" s="857"/>
      <c r="J125" s="853"/>
      <c r="K125" s="853" t="s">
        <v>301</v>
      </c>
      <c r="L125" s="853"/>
      <c r="M125" s="853"/>
      <c r="N125" s="856">
        <v>5000</v>
      </c>
      <c r="O125" s="845" t="s">
        <v>758</v>
      </c>
      <c r="P125" s="1026"/>
      <c r="Q125" s="1026"/>
      <c r="R125" s="649"/>
    </row>
    <row r="126" spans="1:18" x14ac:dyDescent="0.25">
      <c r="A126" s="853"/>
      <c r="B126" s="853"/>
      <c r="C126" s="853"/>
      <c r="D126" s="853"/>
      <c r="E126" s="853"/>
      <c r="F126" s="853"/>
      <c r="G126" s="853"/>
      <c r="H126" s="857"/>
      <c r="I126" s="857"/>
      <c r="J126" s="853"/>
      <c r="K126" s="853"/>
      <c r="L126" s="853"/>
      <c r="M126" s="853"/>
      <c r="N126" s="853"/>
      <c r="O126" s="845"/>
      <c r="P126" s="1026"/>
      <c r="Q126" s="1026"/>
      <c r="R126" s="649"/>
    </row>
    <row r="127" spans="1:18" ht="56.25" x14ac:dyDescent="0.25">
      <c r="A127" s="969">
        <v>97</v>
      </c>
      <c r="B127" s="969" t="s">
        <v>703</v>
      </c>
      <c r="C127" s="969" t="s">
        <v>71</v>
      </c>
      <c r="D127" s="969" t="s">
        <v>740</v>
      </c>
      <c r="E127" s="969" t="s">
        <v>759</v>
      </c>
      <c r="F127" s="969" t="s">
        <v>746</v>
      </c>
      <c r="G127" s="969">
        <v>2</v>
      </c>
      <c r="H127" s="857">
        <v>20000</v>
      </c>
      <c r="I127" s="857">
        <v>20000</v>
      </c>
      <c r="J127" s="969"/>
      <c r="K127" s="969" t="s">
        <v>301</v>
      </c>
      <c r="L127" s="969"/>
      <c r="M127" s="969"/>
      <c r="N127" s="969"/>
      <c r="O127" s="1030"/>
      <c r="P127" s="1026"/>
      <c r="Q127" s="1026"/>
      <c r="R127" s="649"/>
    </row>
    <row r="128" spans="1:18" ht="45" x14ac:dyDescent="0.25">
      <c r="A128" s="969">
        <v>98</v>
      </c>
      <c r="B128" s="969" t="s">
        <v>703</v>
      </c>
      <c r="C128" s="969" t="s">
        <v>71</v>
      </c>
      <c r="D128" s="969" t="s">
        <v>740</v>
      </c>
      <c r="E128" s="969" t="s">
        <v>760</v>
      </c>
      <c r="F128" s="969" t="s">
        <v>748</v>
      </c>
      <c r="G128" s="969">
        <v>1</v>
      </c>
      <c r="H128" s="857">
        <v>500</v>
      </c>
      <c r="I128" s="857">
        <v>500</v>
      </c>
      <c r="J128" s="969"/>
      <c r="K128" s="969" t="s">
        <v>348</v>
      </c>
      <c r="L128" s="969"/>
      <c r="M128" s="969"/>
      <c r="N128" s="969"/>
      <c r="O128" s="1030"/>
      <c r="P128" s="1026"/>
      <c r="Q128" s="1026"/>
      <c r="R128" s="649"/>
    </row>
    <row r="129" spans="1:18" ht="45" x14ac:dyDescent="0.25">
      <c r="A129" s="969">
        <v>99</v>
      </c>
      <c r="B129" s="969" t="s">
        <v>703</v>
      </c>
      <c r="C129" s="969" t="s">
        <v>71</v>
      </c>
      <c r="D129" s="969" t="s">
        <v>740</v>
      </c>
      <c r="E129" s="969" t="s">
        <v>761</v>
      </c>
      <c r="F129" s="969" t="s">
        <v>761</v>
      </c>
      <c r="G129" s="969">
        <v>1</v>
      </c>
      <c r="H129" s="857">
        <v>10000</v>
      </c>
      <c r="I129" s="857">
        <v>10000</v>
      </c>
      <c r="J129" s="969" t="s">
        <v>301</v>
      </c>
      <c r="K129" s="969"/>
      <c r="L129" s="969"/>
      <c r="M129" s="969"/>
      <c r="N129" s="969"/>
      <c r="O129" s="1030"/>
      <c r="P129" s="1026"/>
      <c r="Q129" s="1026"/>
      <c r="R129" s="649"/>
    </row>
    <row r="130" spans="1:18" ht="22.5" x14ac:dyDescent="0.25">
      <c r="A130" s="969">
        <v>100</v>
      </c>
      <c r="B130" s="969" t="s">
        <v>703</v>
      </c>
      <c r="C130" s="969" t="s">
        <v>71</v>
      </c>
      <c r="D130" s="969" t="s">
        <v>740</v>
      </c>
      <c r="E130" s="969" t="s">
        <v>1121</v>
      </c>
      <c r="F130" s="969" t="s">
        <v>605</v>
      </c>
      <c r="G130" s="969">
        <v>1</v>
      </c>
      <c r="H130" s="857">
        <v>4380</v>
      </c>
      <c r="I130" s="857">
        <v>4380</v>
      </c>
      <c r="J130" s="969" t="s">
        <v>301</v>
      </c>
      <c r="K130" s="969"/>
      <c r="L130" s="969"/>
      <c r="M130" s="969"/>
      <c r="N130" s="969"/>
      <c r="O130" s="1030" t="s">
        <v>1122</v>
      </c>
      <c r="P130" s="1026"/>
      <c r="Q130" s="1026"/>
      <c r="R130" s="649"/>
    </row>
    <row r="131" spans="1:18" ht="168.75" x14ac:dyDescent="0.25">
      <c r="A131" s="853">
        <v>101</v>
      </c>
      <c r="B131" s="853" t="s">
        <v>703</v>
      </c>
      <c r="C131" s="853" t="s">
        <v>762</v>
      </c>
      <c r="D131" s="853" t="s">
        <v>763</v>
      </c>
      <c r="E131" s="853" t="s">
        <v>764</v>
      </c>
      <c r="F131" s="853" t="s">
        <v>765</v>
      </c>
      <c r="G131" s="853">
        <v>1</v>
      </c>
      <c r="H131" s="857">
        <v>6000</v>
      </c>
      <c r="I131" s="857">
        <v>6000</v>
      </c>
      <c r="J131" s="853"/>
      <c r="K131" s="853"/>
      <c r="L131" s="853" t="s">
        <v>348</v>
      </c>
      <c r="M131" s="853"/>
      <c r="N131" s="853"/>
      <c r="O131" s="845"/>
      <c r="P131" s="1026"/>
      <c r="Q131" s="1026"/>
      <c r="R131" s="649"/>
    </row>
    <row r="132" spans="1:18" x14ac:dyDescent="0.25">
      <c r="A132" s="853">
        <v>102</v>
      </c>
      <c r="B132" s="853" t="s">
        <v>703</v>
      </c>
      <c r="C132" s="853" t="s">
        <v>762</v>
      </c>
      <c r="D132" s="853" t="s">
        <v>763</v>
      </c>
      <c r="E132" s="853" t="s">
        <v>1123</v>
      </c>
      <c r="F132" s="853"/>
      <c r="G132" s="853">
        <v>1</v>
      </c>
      <c r="H132" s="857">
        <v>2500</v>
      </c>
      <c r="I132" s="857">
        <v>2500</v>
      </c>
      <c r="J132" s="853"/>
      <c r="K132" s="853" t="s">
        <v>301</v>
      </c>
      <c r="L132" s="853"/>
      <c r="M132" s="853"/>
      <c r="N132" s="853"/>
      <c r="O132" s="845"/>
      <c r="P132" s="1026"/>
      <c r="Q132" s="1026"/>
      <c r="R132" s="649"/>
    </row>
    <row r="133" spans="1:18" x14ac:dyDescent="0.25">
      <c r="A133" s="853"/>
      <c r="B133" s="853"/>
      <c r="C133" s="853"/>
      <c r="D133" s="853"/>
      <c r="E133" s="853"/>
      <c r="F133" s="853"/>
      <c r="G133" s="853"/>
      <c r="H133" s="857"/>
      <c r="I133" s="857"/>
      <c r="J133" s="853"/>
      <c r="K133" s="853"/>
      <c r="L133" s="853"/>
      <c r="M133" s="853"/>
      <c r="N133" s="853"/>
      <c r="O133" s="845"/>
      <c r="P133" s="1026"/>
      <c r="Q133" s="1026"/>
      <c r="R133" s="649"/>
    </row>
    <row r="134" spans="1:18" ht="33.75" x14ac:dyDescent="0.25">
      <c r="A134" s="853">
        <v>103</v>
      </c>
      <c r="B134" s="853" t="s">
        <v>248</v>
      </c>
      <c r="C134" s="853" t="s">
        <v>766</v>
      </c>
      <c r="D134" s="853" t="s">
        <v>767</v>
      </c>
      <c r="E134" s="853" t="s">
        <v>1124</v>
      </c>
      <c r="F134" s="853" t="s">
        <v>768</v>
      </c>
      <c r="G134" s="853">
        <v>2</v>
      </c>
      <c r="H134" s="857"/>
      <c r="I134" s="857"/>
      <c r="J134" s="853"/>
      <c r="K134" s="853"/>
      <c r="L134" s="853"/>
      <c r="M134" s="853" t="s">
        <v>301</v>
      </c>
      <c r="N134" s="853"/>
      <c r="O134" s="845" t="s">
        <v>1125</v>
      </c>
      <c r="P134" s="1026"/>
      <c r="Q134" s="1026"/>
      <c r="R134" s="649"/>
    </row>
    <row r="135" spans="1:18" ht="56.25" x14ac:dyDescent="0.25">
      <c r="A135" s="853">
        <v>104</v>
      </c>
      <c r="B135" s="853" t="s">
        <v>248</v>
      </c>
      <c r="C135" s="853" t="s">
        <v>766</v>
      </c>
      <c r="D135" s="853" t="s">
        <v>767</v>
      </c>
      <c r="E135" s="853" t="s">
        <v>769</v>
      </c>
      <c r="F135" s="853" t="s">
        <v>770</v>
      </c>
      <c r="G135" s="853">
        <v>1</v>
      </c>
      <c r="H135" s="857">
        <v>1000</v>
      </c>
      <c r="I135" s="857">
        <v>1000</v>
      </c>
      <c r="J135" s="853"/>
      <c r="K135" s="853"/>
      <c r="L135" s="853"/>
      <c r="M135" s="853" t="s">
        <v>348</v>
      </c>
      <c r="N135" s="853"/>
      <c r="O135" s="845" t="s">
        <v>771</v>
      </c>
      <c r="P135" s="1026"/>
      <c r="Q135" s="1026"/>
      <c r="R135" s="649"/>
    </row>
    <row r="136" spans="1:18" ht="56.25" x14ac:dyDescent="0.25">
      <c r="A136" s="853">
        <v>105</v>
      </c>
      <c r="B136" s="853" t="s">
        <v>248</v>
      </c>
      <c r="C136" s="853" t="s">
        <v>772</v>
      </c>
      <c r="D136" s="853" t="s">
        <v>773</v>
      </c>
      <c r="E136" s="853" t="s">
        <v>774</v>
      </c>
      <c r="F136" s="853"/>
      <c r="G136" s="853">
        <v>1</v>
      </c>
      <c r="H136" s="857">
        <v>10000</v>
      </c>
      <c r="I136" s="857">
        <v>10000</v>
      </c>
      <c r="J136" s="853"/>
      <c r="K136" s="853" t="s">
        <v>348</v>
      </c>
      <c r="L136" s="853"/>
      <c r="M136" s="853"/>
      <c r="N136" s="853"/>
      <c r="O136" s="845"/>
      <c r="P136" s="1026"/>
      <c r="Q136" s="1026"/>
      <c r="R136" s="649"/>
    </row>
    <row r="137" spans="1:18" ht="33.75" x14ac:dyDescent="0.25">
      <c r="A137" s="853">
        <v>106</v>
      </c>
      <c r="B137" s="853" t="s">
        <v>248</v>
      </c>
      <c r="C137" s="853" t="s">
        <v>772</v>
      </c>
      <c r="D137" s="853" t="s">
        <v>773</v>
      </c>
      <c r="E137" s="853" t="s">
        <v>775</v>
      </c>
      <c r="F137" s="853"/>
      <c r="G137" s="853">
        <v>1</v>
      </c>
      <c r="H137" s="857">
        <v>1200</v>
      </c>
      <c r="I137" s="857">
        <v>1200</v>
      </c>
      <c r="J137" s="853"/>
      <c r="K137" s="853" t="s">
        <v>348</v>
      </c>
      <c r="L137" s="853" t="s">
        <v>348</v>
      </c>
      <c r="M137" s="853"/>
      <c r="N137" s="853"/>
      <c r="O137" s="845"/>
      <c r="P137" s="1026"/>
      <c r="Q137" s="1026"/>
      <c r="R137" s="649"/>
    </row>
    <row r="138" spans="1:18" ht="101.25" x14ac:dyDescent="0.25">
      <c r="A138" s="853">
        <v>107</v>
      </c>
      <c r="B138" s="853" t="s">
        <v>248</v>
      </c>
      <c r="C138" s="853" t="s">
        <v>772</v>
      </c>
      <c r="D138" s="853" t="s">
        <v>773</v>
      </c>
      <c r="E138" s="853" t="s">
        <v>776</v>
      </c>
      <c r="F138" s="853"/>
      <c r="G138" s="853">
        <v>1</v>
      </c>
      <c r="H138" s="857">
        <v>36000</v>
      </c>
      <c r="I138" s="857">
        <v>36000</v>
      </c>
      <c r="J138" s="853"/>
      <c r="K138" s="853" t="s">
        <v>348</v>
      </c>
      <c r="L138" s="853"/>
      <c r="M138" s="853"/>
      <c r="N138" s="853"/>
      <c r="O138" s="845"/>
      <c r="P138" s="1026"/>
      <c r="Q138" s="1026"/>
      <c r="R138" s="649"/>
    </row>
    <row r="139" spans="1:18" ht="135" x14ac:dyDescent="0.25">
      <c r="A139" s="845">
        <v>108</v>
      </c>
      <c r="B139" s="845" t="s">
        <v>248</v>
      </c>
      <c r="C139" s="845" t="s">
        <v>772</v>
      </c>
      <c r="D139" s="845" t="s">
        <v>773</v>
      </c>
      <c r="E139" s="845" t="s">
        <v>777</v>
      </c>
      <c r="F139" s="845"/>
      <c r="G139" s="845">
        <v>1</v>
      </c>
      <c r="H139" s="872"/>
      <c r="I139" s="872"/>
      <c r="J139" s="845"/>
      <c r="K139" s="845"/>
      <c r="L139" s="845"/>
      <c r="M139" s="845" t="s">
        <v>348</v>
      </c>
      <c r="N139" s="845"/>
      <c r="O139" s="845" t="s">
        <v>1126</v>
      </c>
      <c r="P139" s="1026"/>
      <c r="Q139" s="1026"/>
      <c r="R139" s="649"/>
    </row>
    <row r="140" spans="1:18" ht="22.5" x14ac:dyDescent="0.25">
      <c r="A140" s="853">
        <v>109</v>
      </c>
      <c r="B140" s="853" t="s">
        <v>248</v>
      </c>
      <c r="C140" s="853" t="s">
        <v>772</v>
      </c>
      <c r="D140" s="853" t="s">
        <v>773</v>
      </c>
      <c r="E140" s="853" t="s">
        <v>778</v>
      </c>
      <c r="F140" s="853"/>
      <c r="G140" s="853">
        <v>1</v>
      </c>
      <c r="H140" s="857">
        <v>2500</v>
      </c>
      <c r="I140" s="857">
        <v>2500</v>
      </c>
      <c r="J140" s="853"/>
      <c r="K140" s="853" t="s">
        <v>348</v>
      </c>
      <c r="L140" s="853"/>
      <c r="M140" s="853"/>
      <c r="N140" s="853"/>
      <c r="O140" s="845"/>
      <c r="P140" s="1026"/>
      <c r="Q140" s="1026"/>
      <c r="R140" s="649"/>
    </row>
    <row r="141" spans="1:18" ht="45" x14ac:dyDescent="0.25">
      <c r="A141" s="853">
        <v>110</v>
      </c>
      <c r="B141" s="853" t="s">
        <v>248</v>
      </c>
      <c r="C141" s="853" t="s">
        <v>772</v>
      </c>
      <c r="D141" s="853" t="s">
        <v>773</v>
      </c>
      <c r="E141" s="853" t="s">
        <v>779</v>
      </c>
      <c r="F141" s="853"/>
      <c r="G141" s="853">
        <v>1</v>
      </c>
      <c r="H141" s="857">
        <v>1000</v>
      </c>
      <c r="I141" s="857">
        <v>1000</v>
      </c>
      <c r="J141" s="853"/>
      <c r="K141" s="853"/>
      <c r="L141" s="853" t="s">
        <v>348</v>
      </c>
      <c r="M141" s="853" t="s">
        <v>348</v>
      </c>
      <c r="N141" s="853"/>
      <c r="O141" s="845"/>
      <c r="P141" s="1026"/>
      <c r="Q141" s="1026"/>
      <c r="R141" s="649"/>
    </row>
    <row r="142" spans="1:18" ht="67.5" x14ac:dyDescent="0.25">
      <c r="A142" s="853">
        <v>111</v>
      </c>
      <c r="B142" s="853" t="s">
        <v>248</v>
      </c>
      <c r="C142" s="853" t="s">
        <v>772</v>
      </c>
      <c r="D142" s="853" t="s">
        <v>773</v>
      </c>
      <c r="E142" s="853" t="s">
        <v>780</v>
      </c>
      <c r="F142" s="853"/>
      <c r="G142" s="853">
        <v>1</v>
      </c>
      <c r="H142" s="857">
        <v>7500</v>
      </c>
      <c r="I142" s="857">
        <v>7500</v>
      </c>
      <c r="J142" s="853"/>
      <c r="K142" s="853" t="s">
        <v>348</v>
      </c>
      <c r="L142" s="853"/>
      <c r="M142" s="853"/>
      <c r="N142" s="853"/>
      <c r="O142" s="845"/>
      <c r="P142" s="1026"/>
      <c r="Q142" s="1026"/>
    </row>
    <row r="143" spans="1:18" ht="90" x14ac:dyDescent="0.25">
      <c r="A143" s="853">
        <v>112</v>
      </c>
      <c r="B143" s="853" t="s">
        <v>248</v>
      </c>
      <c r="C143" s="853" t="s">
        <v>772</v>
      </c>
      <c r="D143" s="853" t="s">
        <v>773</v>
      </c>
      <c r="E143" s="853" t="s">
        <v>781</v>
      </c>
      <c r="F143" s="853"/>
      <c r="G143" s="853">
        <v>1</v>
      </c>
      <c r="H143" s="973"/>
      <c r="I143" s="973"/>
      <c r="J143" s="853"/>
      <c r="K143" s="853"/>
      <c r="L143" s="853"/>
      <c r="M143" s="853" t="s">
        <v>348</v>
      </c>
      <c r="N143" s="853"/>
      <c r="O143" s="845"/>
      <c r="P143" s="1026"/>
      <c r="Q143" s="1026"/>
    </row>
    <row r="144" spans="1:18" x14ac:dyDescent="0.25">
      <c r="A144" s="827"/>
      <c r="B144" s="880"/>
      <c r="C144" s="880"/>
      <c r="D144" s="965"/>
      <c r="E144" s="880"/>
      <c r="F144" s="880"/>
      <c r="G144" s="893" t="s">
        <v>782</v>
      </c>
      <c r="H144" s="827"/>
      <c r="I144" s="872">
        <f>SUM(H20:H143)</f>
        <v>839170</v>
      </c>
      <c r="J144" s="872"/>
      <c r="K144" s="872"/>
      <c r="L144" s="872"/>
      <c r="M144" s="872"/>
      <c r="N144" s="1025">
        <f>SUM(N20:N143)</f>
        <v>115400</v>
      </c>
      <c r="O144" s="963"/>
      <c r="P144" s="1026"/>
      <c r="Q144" s="1026"/>
    </row>
    <row r="145" spans="1:17" x14ac:dyDescent="0.25">
      <c r="A145" s="827"/>
      <c r="B145" s="827"/>
      <c r="C145" s="827"/>
      <c r="D145" s="827"/>
      <c r="E145" s="827"/>
      <c r="F145" s="827"/>
      <c r="G145" s="827"/>
      <c r="H145" s="827"/>
      <c r="I145" s="827"/>
      <c r="J145" s="827"/>
      <c r="K145" s="827"/>
      <c r="L145" s="827"/>
      <c r="M145" s="827"/>
      <c r="N145" s="827"/>
      <c r="O145" s="930"/>
      <c r="P145" s="930"/>
      <c r="Q145" s="930"/>
    </row>
  </sheetData>
  <mergeCells count="24">
    <mergeCell ref="A18:A19"/>
    <mergeCell ref="I18:I19"/>
    <mergeCell ref="G18:G19"/>
    <mergeCell ref="B18:B19"/>
    <mergeCell ref="C18:C19"/>
    <mergeCell ref="D18:D19"/>
    <mergeCell ref="E18:E19"/>
    <mergeCell ref="F18:F19"/>
    <mergeCell ref="H18:H19"/>
    <mergeCell ref="J18:M18"/>
    <mergeCell ref="N18:N19"/>
    <mergeCell ref="B3:E3"/>
    <mergeCell ref="B4:E4"/>
    <mergeCell ref="B5:E5"/>
    <mergeCell ref="B6:E6"/>
    <mergeCell ref="B7:E7"/>
    <mergeCell ref="B8:E8"/>
    <mergeCell ref="B9:E9"/>
    <mergeCell ref="B10:E10"/>
    <mergeCell ref="B11:E11"/>
    <mergeCell ref="B12:E12"/>
    <mergeCell ref="B13:E13"/>
    <mergeCell ref="B14:E14"/>
    <mergeCell ref="B15:E15"/>
  </mergeCells>
  <pageMargins left="0.7" right="0.7" top="0.75" bottom="0.75" header="0.3" footer="0.3"/>
  <pageSetup paperSize="9" scale="6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67"/>
  <sheetViews>
    <sheetView view="pageBreakPreview" topLeftCell="A55" zoomScale="60" zoomScaleNormal="100" workbookViewId="0">
      <selection activeCell="H68" sqref="H68"/>
    </sheetView>
  </sheetViews>
  <sheetFormatPr defaultRowHeight="15" x14ac:dyDescent="0.25"/>
  <cols>
    <col min="1" max="1" width="13.28515625" customWidth="1"/>
    <col min="3" max="3" width="15.140625" customWidth="1"/>
    <col min="4" max="4" width="15.7109375" customWidth="1"/>
    <col min="5" max="5" width="10.5703125" customWidth="1"/>
    <col min="7" max="7" width="13.7109375" customWidth="1"/>
    <col min="8" max="8" width="11.5703125" bestFit="1" customWidth="1"/>
    <col min="9" max="9" width="9.5703125" bestFit="1" customWidth="1"/>
    <col min="11" max="11" width="11" customWidth="1"/>
    <col min="13" max="13" width="11.140625" bestFit="1" customWidth="1"/>
    <col min="14" max="14" width="27.7109375" customWidth="1"/>
  </cols>
  <sheetData>
    <row r="1" spans="1:23" x14ac:dyDescent="0.25">
      <c r="A1" s="979" t="s">
        <v>1197</v>
      </c>
      <c r="B1" s="827"/>
      <c r="C1" s="826"/>
      <c r="D1" s="905"/>
      <c r="E1" s="827"/>
      <c r="F1" s="827"/>
      <c r="G1" s="861"/>
      <c r="H1" s="861"/>
      <c r="I1" s="861"/>
      <c r="J1" s="861"/>
      <c r="K1" s="861"/>
      <c r="L1" s="861"/>
      <c r="M1" s="906"/>
      <c r="N1" s="906"/>
      <c r="O1" s="906"/>
      <c r="P1" s="906"/>
      <c r="Q1" s="827"/>
      <c r="R1" s="826"/>
      <c r="S1" s="658"/>
      <c r="T1" s="658"/>
      <c r="U1" s="658"/>
      <c r="V1" s="658"/>
      <c r="W1" s="658"/>
    </row>
    <row r="2" spans="1:23" x14ac:dyDescent="0.25">
      <c r="A2" s="978" t="s">
        <v>255</v>
      </c>
      <c r="B2" s="978"/>
      <c r="C2" s="980"/>
      <c r="D2" s="981"/>
      <c r="E2" s="981"/>
      <c r="F2" s="827"/>
      <c r="G2" s="861"/>
      <c r="H2" s="861"/>
      <c r="I2" s="861"/>
      <c r="J2" s="861"/>
      <c r="K2" s="861"/>
      <c r="L2" s="861"/>
      <c r="M2" s="906"/>
      <c r="N2" s="906"/>
      <c r="O2" s="906"/>
      <c r="P2" s="906"/>
      <c r="Q2" s="827"/>
      <c r="R2" s="826"/>
      <c r="S2" s="658"/>
      <c r="T2" s="658"/>
      <c r="U2" s="658"/>
      <c r="V2" s="658"/>
      <c r="W2" s="658"/>
    </row>
    <row r="3" spans="1:23" x14ac:dyDescent="0.25">
      <c r="A3" s="982" t="s">
        <v>256</v>
      </c>
      <c r="B3" s="1063" t="s">
        <v>257</v>
      </c>
      <c r="C3" s="1063"/>
      <c r="D3" s="1063"/>
      <c r="E3" s="1063"/>
      <c r="F3" s="827"/>
      <c r="G3" s="861"/>
      <c r="H3" s="861"/>
      <c r="I3" s="861"/>
      <c r="J3" s="861"/>
      <c r="K3" s="861"/>
      <c r="L3" s="861"/>
      <c r="M3" s="906"/>
      <c r="N3" s="906"/>
      <c r="O3" s="906"/>
      <c r="P3" s="906"/>
      <c r="Q3" s="827"/>
      <c r="R3" s="826"/>
      <c r="S3" s="658"/>
      <c r="T3" s="658"/>
      <c r="U3" s="658"/>
      <c r="V3" s="658"/>
      <c r="W3" s="658"/>
    </row>
    <row r="4" spans="1:23" x14ac:dyDescent="0.25">
      <c r="A4" s="983" t="s">
        <v>258</v>
      </c>
      <c r="B4" s="1063" t="s">
        <v>259</v>
      </c>
      <c r="C4" s="1063"/>
      <c r="D4" s="1063"/>
      <c r="E4" s="1063"/>
      <c r="F4" s="827"/>
      <c r="G4" s="861"/>
      <c r="H4" s="861"/>
      <c r="I4" s="861"/>
      <c r="J4" s="861"/>
      <c r="K4" s="861"/>
      <c r="L4" s="861"/>
      <c r="M4" s="906"/>
      <c r="N4" s="906"/>
      <c r="O4" s="906"/>
      <c r="P4" s="906"/>
      <c r="Q4" s="827"/>
      <c r="R4" s="826"/>
      <c r="S4" s="658"/>
      <c r="T4" s="658"/>
      <c r="U4" s="658"/>
      <c r="V4" s="658"/>
      <c r="W4" s="658"/>
    </row>
    <row r="5" spans="1:23" x14ac:dyDescent="0.25">
      <c r="A5" s="983" t="s">
        <v>260</v>
      </c>
      <c r="B5" s="1063" t="s">
        <v>261</v>
      </c>
      <c r="C5" s="1063"/>
      <c r="D5" s="1063"/>
      <c r="E5" s="1063"/>
      <c r="F5" s="827"/>
      <c r="G5" s="861"/>
      <c r="H5" s="861"/>
      <c r="I5" s="861"/>
      <c r="J5" s="861"/>
      <c r="K5" s="861"/>
      <c r="L5" s="861"/>
      <c r="M5" s="906"/>
      <c r="N5" s="906"/>
      <c r="O5" s="906"/>
      <c r="P5" s="906"/>
      <c r="Q5" s="827"/>
      <c r="R5" s="826"/>
      <c r="S5" s="658"/>
      <c r="T5" s="658"/>
      <c r="U5" s="658"/>
      <c r="V5" s="658"/>
      <c r="W5" s="658"/>
    </row>
    <row r="6" spans="1:23" x14ac:dyDescent="0.25">
      <c r="A6" s="983" t="s">
        <v>262</v>
      </c>
      <c r="B6" s="1063" t="s">
        <v>263</v>
      </c>
      <c r="C6" s="1063"/>
      <c r="D6" s="1063"/>
      <c r="E6" s="1063"/>
      <c r="F6" s="827"/>
      <c r="G6" s="861"/>
      <c r="H6" s="861"/>
      <c r="I6" s="861"/>
      <c r="J6" s="861"/>
      <c r="K6" s="861"/>
      <c r="L6" s="861"/>
      <c r="M6" s="906"/>
      <c r="N6" s="906"/>
      <c r="O6" s="906"/>
      <c r="P6" s="906"/>
      <c r="Q6" s="827"/>
      <c r="R6" s="826"/>
      <c r="S6" s="658"/>
      <c r="T6" s="658"/>
      <c r="U6" s="658"/>
      <c r="V6" s="658"/>
      <c r="W6" s="658"/>
    </row>
    <row r="7" spans="1:23" x14ac:dyDescent="0.25">
      <c r="A7" s="983" t="s">
        <v>264</v>
      </c>
      <c r="B7" s="1063" t="s">
        <v>265</v>
      </c>
      <c r="C7" s="1063"/>
      <c r="D7" s="1063"/>
      <c r="E7" s="1063"/>
      <c r="F7" s="827"/>
      <c r="G7" s="861"/>
      <c r="H7" s="861"/>
      <c r="I7" s="861"/>
      <c r="J7" s="861"/>
      <c r="K7" s="861"/>
      <c r="L7" s="861"/>
      <c r="M7" s="906"/>
      <c r="N7" s="906"/>
      <c r="O7" s="906"/>
      <c r="P7" s="906"/>
      <c r="Q7" s="827"/>
      <c r="R7" s="826"/>
      <c r="S7" s="658"/>
      <c r="T7" s="658"/>
      <c r="U7" s="658"/>
      <c r="V7" s="658"/>
      <c r="W7" s="658"/>
    </row>
    <row r="8" spans="1:23" x14ac:dyDescent="0.25">
      <c r="A8" s="983" t="s">
        <v>266</v>
      </c>
      <c r="B8" s="1063" t="s">
        <v>267</v>
      </c>
      <c r="C8" s="1063"/>
      <c r="D8" s="1063"/>
      <c r="E8" s="1063"/>
      <c r="F8" s="827"/>
      <c r="G8" s="861"/>
      <c r="H8" s="861"/>
      <c r="I8" s="861"/>
      <c r="J8" s="861"/>
      <c r="K8" s="861"/>
      <c r="L8" s="861"/>
      <c r="M8" s="906"/>
      <c r="N8" s="906"/>
      <c r="O8" s="906"/>
      <c r="P8" s="906"/>
      <c r="Q8" s="827"/>
      <c r="R8" s="826"/>
      <c r="S8" s="658"/>
      <c r="T8" s="658"/>
      <c r="U8" s="658"/>
      <c r="V8" s="658"/>
      <c r="W8" s="658"/>
    </row>
    <row r="9" spans="1:23" x14ac:dyDescent="0.25">
      <c r="A9" s="983" t="s">
        <v>268</v>
      </c>
      <c r="B9" s="1063" t="s">
        <v>269</v>
      </c>
      <c r="C9" s="1063"/>
      <c r="D9" s="1063"/>
      <c r="E9" s="1063"/>
      <c r="F9" s="827"/>
      <c r="G9" s="861"/>
      <c r="H9" s="861"/>
      <c r="I9" s="861"/>
      <c r="J9" s="861"/>
      <c r="K9" s="861"/>
      <c r="L9" s="861"/>
      <c r="M9" s="906"/>
      <c r="N9" s="906"/>
      <c r="O9" s="906"/>
      <c r="P9" s="906"/>
      <c r="Q9" s="827"/>
      <c r="R9" s="826"/>
      <c r="S9" s="658"/>
      <c r="T9" s="658"/>
      <c r="U9" s="658"/>
      <c r="V9" s="658"/>
      <c r="W9" s="658"/>
    </row>
    <row r="10" spans="1:23" x14ac:dyDescent="0.25">
      <c r="A10" s="983" t="s">
        <v>270</v>
      </c>
      <c r="B10" s="1063" t="s">
        <v>271</v>
      </c>
      <c r="C10" s="1063"/>
      <c r="D10" s="1063"/>
      <c r="E10" s="1063"/>
      <c r="F10" s="827"/>
      <c r="G10" s="861"/>
      <c r="H10" s="861"/>
      <c r="I10" s="861"/>
      <c r="J10" s="861"/>
      <c r="K10" s="861"/>
      <c r="L10" s="861"/>
      <c r="M10" s="906"/>
      <c r="N10" s="906"/>
      <c r="O10" s="906"/>
      <c r="P10" s="906"/>
      <c r="Q10" s="827"/>
      <c r="R10" s="826"/>
      <c r="S10" s="658"/>
      <c r="T10" s="658"/>
      <c r="U10" s="658"/>
      <c r="V10" s="658"/>
      <c r="W10" s="658"/>
    </row>
    <row r="11" spans="1:23" x14ac:dyDescent="0.25">
      <c r="A11" s="983" t="s">
        <v>272</v>
      </c>
      <c r="B11" s="1063" t="s">
        <v>273</v>
      </c>
      <c r="C11" s="1063"/>
      <c r="D11" s="1063"/>
      <c r="E11" s="1063"/>
      <c r="F11" s="827"/>
      <c r="G11" s="861"/>
      <c r="H11" s="861"/>
      <c r="I11" s="861"/>
      <c r="J11" s="861"/>
      <c r="K11" s="861"/>
      <c r="L11" s="861"/>
      <c r="M11" s="906"/>
      <c r="N11" s="906"/>
      <c r="O11" s="906"/>
      <c r="P11" s="906"/>
      <c r="Q11" s="827"/>
      <c r="R11" s="826"/>
      <c r="S11" s="658"/>
      <c r="T11" s="658"/>
      <c r="U11" s="658"/>
      <c r="V11" s="658"/>
      <c r="W11" s="658"/>
    </row>
    <row r="12" spans="1:23" x14ac:dyDescent="0.25">
      <c r="A12" s="983" t="s">
        <v>274</v>
      </c>
      <c r="B12" s="1063" t="s">
        <v>275</v>
      </c>
      <c r="C12" s="1063"/>
      <c r="D12" s="1063"/>
      <c r="E12" s="1063"/>
      <c r="F12" s="827"/>
      <c r="G12" s="861"/>
      <c r="H12" s="861"/>
      <c r="I12" s="861"/>
      <c r="J12" s="861"/>
      <c r="K12" s="861"/>
      <c r="L12" s="861"/>
      <c r="M12" s="906"/>
      <c r="N12" s="906"/>
      <c r="O12" s="906"/>
      <c r="P12" s="906"/>
      <c r="Q12" s="827"/>
      <c r="R12" s="826"/>
      <c r="S12" s="658"/>
      <c r="T12" s="658"/>
      <c r="U12" s="658"/>
      <c r="V12" s="658"/>
      <c r="W12" s="658"/>
    </row>
    <row r="13" spans="1:23" x14ac:dyDescent="0.25">
      <c r="A13" s="983" t="s">
        <v>276</v>
      </c>
      <c r="B13" s="1063" t="s">
        <v>277</v>
      </c>
      <c r="C13" s="1063"/>
      <c r="D13" s="1063"/>
      <c r="E13" s="1063"/>
      <c r="F13" s="827"/>
      <c r="G13" s="861"/>
      <c r="H13" s="861"/>
      <c r="I13" s="861"/>
      <c r="J13" s="861"/>
      <c r="K13" s="861"/>
      <c r="L13" s="861"/>
      <c r="M13" s="906"/>
      <c r="N13" s="906"/>
      <c r="O13" s="906"/>
      <c r="P13" s="906"/>
      <c r="Q13" s="827"/>
      <c r="R13" s="826"/>
      <c r="S13" s="658"/>
      <c r="T13" s="658"/>
      <c r="U13" s="658"/>
      <c r="V13" s="658"/>
      <c r="W13" s="658"/>
    </row>
    <row r="14" spans="1:23" x14ac:dyDescent="0.25">
      <c r="A14" s="983" t="s">
        <v>278</v>
      </c>
      <c r="B14" s="1063" t="s">
        <v>279</v>
      </c>
      <c r="C14" s="1063"/>
      <c r="D14" s="1063"/>
      <c r="E14" s="1063"/>
      <c r="F14" s="827"/>
      <c r="G14" s="861"/>
      <c r="H14" s="861"/>
      <c r="I14" s="861"/>
      <c r="J14" s="861"/>
      <c r="K14" s="861"/>
      <c r="L14" s="861"/>
      <c r="M14" s="906"/>
      <c r="N14" s="906"/>
      <c r="O14" s="906"/>
      <c r="P14" s="906"/>
      <c r="Q14" s="827"/>
      <c r="R14" s="826"/>
      <c r="S14" s="658"/>
      <c r="T14" s="658"/>
      <c r="U14" s="658"/>
      <c r="V14" s="658"/>
      <c r="W14" s="658"/>
    </row>
    <row r="15" spans="1:23" x14ac:dyDescent="0.25">
      <c r="A15" s="983" t="s">
        <v>280</v>
      </c>
      <c r="B15" s="1063" t="s">
        <v>281</v>
      </c>
      <c r="C15" s="1063"/>
      <c r="D15" s="1063"/>
      <c r="E15" s="1063"/>
      <c r="F15" s="827"/>
      <c r="G15" s="861"/>
      <c r="H15" s="861"/>
      <c r="I15" s="861"/>
      <c r="J15" s="861"/>
      <c r="K15" s="861"/>
      <c r="L15" s="861"/>
      <c r="M15" s="906"/>
      <c r="N15" s="906"/>
      <c r="O15" s="906"/>
      <c r="P15" s="906"/>
      <c r="Q15" s="827"/>
      <c r="R15" s="826"/>
      <c r="S15" s="658"/>
      <c r="T15" s="658"/>
      <c r="U15" s="658"/>
      <c r="V15" s="658"/>
      <c r="W15" s="658"/>
    </row>
    <row r="16" spans="1:23" x14ac:dyDescent="0.25">
      <c r="A16" s="826"/>
      <c r="B16" s="826"/>
      <c r="C16" s="826"/>
      <c r="D16" s="826"/>
      <c r="E16" s="826"/>
      <c r="F16" s="826"/>
      <c r="G16" s="826"/>
      <c r="H16" s="826"/>
      <c r="I16" s="826"/>
      <c r="J16" s="826"/>
      <c r="K16" s="826"/>
      <c r="L16" s="826"/>
      <c r="M16" s="826"/>
      <c r="N16" s="826"/>
      <c r="O16" s="826"/>
      <c r="P16" s="826"/>
      <c r="Q16" s="826"/>
      <c r="R16" s="826"/>
      <c r="S16" s="658"/>
      <c r="T16" s="658"/>
      <c r="U16" s="658"/>
      <c r="V16" s="658"/>
      <c r="W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925" t="s">
        <v>280</v>
      </c>
      <c r="O17" s="863"/>
      <c r="P17" s="863"/>
      <c r="Q17" s="863"/>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c r="Q18" s="827"/>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827"/>
    </row>
    <row r="20" spans="1:20" ht="33.75" x14ac:dyDescent="0.25">
      <c r="A20" s="853">
        <v>1</v>
      </c>
      <c r="B20" s="851" t="s">
        <v>783</v>
      </c>
      <c r="C20" s="786" t="s">
        <v>784</v>
      </c>
      <c r="D20" s="786" t="s">
        <v>785</v>
      </c>
      <c r="E20" s="786" t="s">
        <v>786</v>
      </c>
      <c r="F20" s="786" t="s">
        <v>715</v>
      </c>
      <c r="G20" s="984"/>
      <c r="H20" s="985">
        <v>3500</v>
      </c>
      <c r="I20" s="985">
        <v>3500</v>
      </c>
      <c r="J20" s="864" t="s">
        <v>301</v>
      </c>
      <c r="K20" s="864"/>
      <c r="L20" s="864"/>
      <c r="M20" s="864"/>
      <c r="N20" s="786" t="s">
        <v>787</v>
      </c>
    </row>
    <row r="21" spans="1:20" ht="22.5" x14ac:dyDescent="0.25">
      <c r="A21" s="853">
        <v>2</v>
      </c>
      <c r="B21" s="851" t="s">
        <v>783</v>
      </c>
      <c r="C21" s="786" t="s">
        <v>784</v>
      </c>
      <c r="D21" s="786" t="s">
        <v>785</v>
      </c>
      <c r="E21" s="786" t="s">
        <v>788</v>
      </c>
      <c r="F21" s="786"/>
      <c r="G21" s="984"/>
      <c r="H21" s="985">
        <v>24000</v>
      </c>
      <c r="I21" s="985">
        <v>24000</v>
      </c>
      <c r="J21" s="864" t="s">
        <v>301</v>
      </c>
      <c r="K21" s="864"/>
      <c r="L21" s="864"/>
      <c r="M21" s="864"/>
      <c r="N21" s="786" t="s">
        <v>787</v>
      </c>
    </row>
    <row r="22" spans="1:20" ht="33.75" x14ac:dyDescent="0.25">
      <c r="A22" s="853">
        <v>3</v>
      </c>
      <c r="B22" s="851" t="s">
        <v>783</v>
      </c>
      <c r="C22" s="786" t="s">
        <v>784</v>
      </c>
      <c r="D22" s="786" t="s">
        <v>785</v>
      </c>
      <c r="E22" s="786" t="s">
        <v>789</v>
      </c>
      <c r="F22" s="786"/>
      <c r="G22" s="984"/>
      <c r="H22" s="985">
        <v>30000</v>
      </c>
      <c r="I22" s="985">
        <v>30000</v>
      </c>
      <c r="J22" s="864" t="s">
        <v>301</v>
      </c>
      <c r="K22" s="864"/>
      <c r="L22" s="864"/>
      <c r="M22" s="864"/>
      <c r="N22" s="786" t="s">
        <v>787</v>
      </c>
    </row>
    <row r="23" spans="1:20" ht="22.5" x14ac:dyDescent="0.25">
      <c r="A23" s="853">
        <v>4</v>
      </c>
      <c r="B23" s="851" t="s">
        <v>783</v>
      </c>
      <c r="C23" s="786" t="s">
        <v>784</v>
      </c>
      <c r="D23" s="786" t="s">
        <v>785</v>
      </c>
      <c r="E23" s="786" t="s">
        <v>790</v>
      </c>
      <c r="F23" s="786" t="s">
        <v>791</v>
      </c>
      <c r="G23" s="786">
        <v>1</v>
      </c>
      <c r="H23" s="986">
        <v>6000</v>
      </c>
      <c r="I23" s="986">
        <v>6000</v>
      </c>
      <c r="J23" s="864" t="s">
        <v>301</v>
      </c>
      <c r="K23" s="864"/>
      <c r="L23" s="864"/>
      <c r="M23" s="864"/>
      <c r="N23" s="786" t="s">
        <v>787</v>
      </c>
    </row>
    <row r="24" spans="1:20" ht="33.75" x14ac:dyDescent="0.25">
      <c r="A24" s="853">
        <v>5</v>
      </c>
      <c r="B24" s="851" t="s">
        <v>783</v>
      </c>
      <c r="C24" s="786" t="s">
        <v>784</v>
      </c>
      <c r="D24" s="786" t="s">
        <v>785</v>
      </c>
      <c r="E24" s="786" t="s">
        <v>792</v>
      </c>
      <c r="F24" s="786"/>
      <c r="G24" s="786"/>
      <c r="H24" s="985">
        <v>16000</v>
      </c>
      <c r="I24" s="985">
        <v>16000</v>
      </c>
      <c r="J24" s="864" t="s">
        <v>301</v>
      </c>
      <c r="K24" s="864"/>
      <c r="L24" s="864"/>
      <c r="M24" s="864"/>
      <c r="N24" s="786" t="s">
        <v>787</v>
      </c>
    </row>
    <row r="25" spans="1:20" ht="45" x14ac:dyDescent="0.25">
      <c r="A25" s="853">
        <v>6</v>
      </c>
      <c r="B25" s="851" t="s">
        <v>783</v>
      </c>
      <c r="C25" s="786" t="s">
        <v>784</v>
      </c>
      <c r="D25" s="786" t="s">
        <v>785</v>
      </c>
      <c r="E25" s="786" t="s">
        <v>793</v>
      </c>
      <c r="F25" s="786"/>
      <c r="G25" s="786"/>
      <c r="H25" s="985">
        <v>9000</v>
      </c>
      <c r="I25" s="985">
        <v>9000</v>
      </c>
      <c r="J25" s="871" t="s">
        <v>301</v>
      </c>
      <c r="K25" s="871"/>
      <c r="L25" s="871"/>
      <c r="M25" s="871"/>
      <c r="N25" s="786" t="s">
        <v>787</v>
      </c>
    </row>
    <row r="26" spans="1:20" ht="79.5" x14ac:dyDescent="0.25">
      <c r="A26" s="853">
        <v>7</v>
      </c>
      <c r="B26" s="851" t="s">
        <v>783</v>
      </c>
      <c r="C26" s="852" t="s">
        <v>794</v>
      </c>
      <c r="D26" s="852" t="s">
        <v>785</v>
      </c>
      <c r="E26" s="852" t="s">
        <v>795</v>
      </c>
      <c r="F26" s="827" t="s">
        <v>796</v>
      </c>
      <c r="G26" s="852">
        <v>1</v>
      </c>
      <c r="H26" s="987">
        <v>1000</v>
      </c>
      <c r="I26" s="987">
        <v>1000</v>
      </c>
      <c r="J26" s="988" t="s">
        <v>348</v>
      </c>
      <c r="K26" s="988"/>
      <c r="L26" s="988" t="s">
        <v>797</v>
      </c>
      <c r="M26" s="988" t="s">
        <v>798</v>
      </c>
      <c r="N26" s="989" t="s">
        <v>1186</v>
      </c>
    </row>
    <row r="27" spans="1:20" ht="45.75" x14ac:dyDescent="0.25">
      <c r="A27" s="853">
        <v>8</v>
      </c>
      <c r="B27" s="851"/>
      <c r="C27" s="852" t="s">
        <v>794</v>
      </c>
      <c r="D27" s="852" t="s">
        <v>785</v>
      </c>
      <c r="E27" s="852" t="s">
        <v>799</v>
      </c>
      <c r="F27" s="827" t="s">
        <v>800</v>
      </c>
      <c r="G27" s="852">
        <v>1</v>
      </c>
      <c r="H27" s="987">
        <v>1500</v>
      </c>
      <c r="I27" s="987">
        <v>1500</v>
      </c>
      <c r="J27" s="853"/>
      <c r="K27" s="853"/>
      <c r="L27" s="853"/>
      <c r="M27" s="853" t="s">
        <v>348</v>
      </c>
      <c r="N27" s="990" t="s">
        <v>1187</v>
      </c>
    </row>
    <row r="28" spans="1:20" ht="101.25" x14ac:dyDescent="0.25">
      <c r="A28" s="853">
        <v>9</v>
      </c>
      <c r="B28" s="851" t="s">
        <v>783</v>
      </c>
      <c r="C28" s="852" t="s">
        <v>794</v>
      </c>
      <c r="D28" s="852" t="s">
        <v>785</v>
      </c>
      <c r="E28" s="852" t="s">
        <v>801</v>
      </c>
      <c r="F28" s="852" t="s">
        <v>802</v>
      </c>
      <c r="G28" s="852">
        <v>2</v>
      </c>
      <c r="H28" s="987">
        <v>500</v>
      </c>
      <c r="I28" s="987">
        <v>500</v>
      </c>
      <c r="J28" s="853"/>
      <c r="K28" s="853" t="s">
        <v>348</v>
      </c>
      <c r="L28" s="853"/>
      <c r="M28" s="853" t="s">
        <v>348</v>
      </c>
      <c r="N28" s="852" t="s">
        <v>1188</v>
      </c>
    </row>
    <row r="29" spans="1:20" ht="157.5" x14ac:dyDescent="0.25">
      <c r="A29" s="853">
        <v>10</v>
      </c>
      <c r="B29" s="851" t="s">
        <v>783</v>
      </c>
      <c r="C29" s="852" t="s">
        <v>794</v>
      </c>
      <c r="D29" s="852" t="s">
        <v>785</v>
      </c>
      <c r="E29" s="852" t="s">
        <v>803</v>
      </c>
      <c r="F29" s="827" t="s">
        <v>804</v>
      </c>
      <c r="G29" s="852">
        <v>1</v>
      </c>
      <c r="H29" s="987">
        <v>200</v>
      </c>
      <c r="I29" s="987">
        <v>200</v>
      </c>
      <c r="J29" s="853" t="s">
        <v>348</v>
      </c>
      <c r="K29" s="853" t="s">
        <v>348</v>
      </c>
      <c r="L29" s="853"/>
      <c r="M29" s="853" t="s">
        <v>805</v>
      </c>
      <c r="N29" s="852" t="s">
        <v>1189</v>
      </c>
    </row>
    <row r="30" spans="1:20" ht="33.75" x14ac:dyDescent="0.25">
      <c r="A30" s="853">
        <v>11</v>
      </c>
      <c r="B30" s="851" t="s">
        <v>783</v>
      </c>
      <c r="C30" s="852" t="s">
        <v>794</v>
      </c>
      <c r="D30" s="852" t="s">
        <v>785</v>
      </c>
      <c r="E30" s="852" t="s">
        <v>806</v>
      </c>
      <c r="F30" s="852" t="s">
        <v>807</v>
      </c>
      <c r="G30" s="852">
        <v>1</v>
      </c>
      <c r="H30" s="987">
        <v>1400</v>
      </c>
      <c r="I30" s="987">
        <v>1400</v>
      </c>
      <c r="J30" s="853" t="s">
        <v>348</v>
      </c>
      <c r="K30" s="853"/>
      <c r="L30" s="853"/>
      <c r="M30" s="853" t="s">
        <v>348</v>
      </c>
      <c r="N30" s="852" t="s">
        <v>1190</v>
      </c>
    </row>
    <row r="31" spans="1:20" ht="123.75" x14ac:dyDescent="0.25">
      <c r="A31" s="853">
        <v>12</v>
      </c>
      <c r="B31" s="851" t="s">
        <v>783</v>
      </c>
      <c r="C31" s="852" t="s">
        <v>794</v>
      </c>
      <c r="D31" s="852" t="s">
        <v>785</v>
      </c>
      <c r="E31" s="852" t="s">
        <v>808</v>
      </c>
      <c r="F31" s="852" t="s">
        <v>809</v>
      </c>
      <c r="G31" s="852">
        <v>1</v>
      </c>
      <c r="H31" s="987">
        <v>2000</v>
      </c>
      <c r="I31" s="987">
        <v>2000</v>
      </c>
      <c r="J31" s="853" t="s">
        <v>348</v>
      </c>
      <c r="K31" s="853"/>
      <c r="L31" s="853" t="s">
        <v>810</v>
      </c>
      <c r="M31" s="853"/>
      <c r="N31" s="888" t="s">
        <v>811</v>
      </c>
    </row>
    <row r="32" spans="1:20" ht="247.5" x14ac:dyDescent="0.25">
      <c r="A32" s="853">
        <v>13</v>
      </c>
      <c r="B32" s="851" t="s">
        <v>783</v>
      </c>
      <c r="C32" s="852" t="s">
        <v>794</v>
      </c>
      <c r="D32" s="852" t="s">
        <v>785</v>
      </c>
      <c r="E32" s="852" t="s">
        <v>812</v>
      </c>
      <c r="F32" s="852" t="s">
        <v>813</v>
      </c>
      <c r="G32" s="852">
        <v>1</v>
      </c>
      <c r="H32" s="987">
        <v>4000</v>
      </c>
      <c r="I32" s="987">
        <v>4000</v>
      </c>
      <c r="J32" s="853" t="s">
        <v>348</v>
      </c>
      <c r="K32" s="853" t="s">
        <v>348</v>
      </c>
      <c r="L32" s="853" t="s">
        <v>196</v>
      </c>
      <c r="M32" s="853" t="s">
        <v>348</v>
      </c>
      <c r="N32" s="852" t="s">
        <v>1191</v>
      </c>
    </row>
    <row r="33" spans="1:14" ht="90" x14ac:dyDescent="0.25">
      <c r="A33" s="853">
        <v>14</v>
      </c>
      <c r="B33" s="851" t="s">
        <v>783</v>
      </c>
      <c r="C33" s="852" t="s">
        <v>794</v>
      </c>
      <c r="D33" s="852" t="s">
        <v>785</v>
      </c>
      <c r="E33" s="852" t="s">
        <v>814</v>
      </c>
      <c r="F33" s="852" t="s">
        <v>815</v>
      </c>
      <c r="G33" s="852">
        <v>1</v>
      </c>
      <c r="H33" s="987">
        <v>1500</v>
      </c>
      <c r="I33" s="987">
        <v>1500</v>
      </c>
      <c r="J33" s="853" t="s">
        <v>348</v>
      </c>
      <c r="K33" s="853"/>
      <c r="L33" s="853"/>
      <c r="M33" s="853" t="s">
        <v>348</v>
      </c>
      <c r="N33" s="852" t="s">
        <v>816</v>
      </c>
    </row>
    <row r="34" spans="1:14" ht="371.25" x14ac:dyDescent="0.25">
      <c r="A34" s="853">
        <v>15</v>
      </c>
      <c r="B34" s="851" t="s">
        <v>783</v>
      </c>
      <c r="C34" s="852" t="s">
        <v>794</v>
      </c>
      <c r="D34" s="852" t="s">
        <v>785</v>
      </c>
      <c r="E34" s="852" t="s">
        <v>817</v>
      </c>
      <c r="F34" s="852" t="s">
        <v>818</v>
      </c>
      <c r="G34" s="852">
        <v>1</v>
      </c>
      <c r="H34" s="987">
        <v>4000</v>
      </c>
      <c r="I34" s="987">
        <v>4000</v>
      </c>
      <c r="J34" s="853"/>
      <c r="K34" s="853" t="s">
        <v>348</v>
      </c>
      <c r="L34" s="853"/>
      <c r="M34" s="853" t="s">
        <v>348</v>
      </c>
      <c r="N34" s="990" t="s">
        <v>819</v>
      </c>
    </row>
    <row r="35" spans="1:14" ht="270" x14ac:dyDescent="0.25">
      <c r="A35" s="853">
        <v>16</v>
      </c>
      <c r="B35" s="851" t="s">
        <v>783</v>
      </c>
      <c r="C35" s="852" t="s">
        <v>794</v>
      </c>
      <c r="D35" s="852" t="s">
        <v>785</v>
      </c>
      <c r="E35" s="852" t="s">
        <v>820</v>
      </c>
      <c r="F35" s="852" t="s">
        <v>821</v>
      </c>
      <c r="G35" s="852">
        <v>2</v>
      </c>
      <c r="H35" s="987">
        <v>4000</v>
      </c>
      <c r="I35" s="987">
        <v>4000</v>
      </c>
      <c r="J35" s="853"/>
      <c r="K35" s="853" t="s">
        <v>348</v>
      </c>
      <c r="L35" s="853"/>
      <c r="M35" s="853" t="s">
        <v>348</v>
      </c>
      <c r="N35" s="990" t="s">
        <v>1192</v>
      </c>
    </row>
    <row r="36" spans="1:14" ht="168.75" x14ac:dyDescent="0.25">
      <c r="A36" s="853">
        <v>17</v>
      </c>
      <c r="B36" s="851" t="s">
        <v>783</v>
      </c>
      <c r="C36" s="852" t="s">
        <v>794</v>
      </c>
      <c r="D36" s="852" t="s">
        <v>785</v>
      </c>
      <c r="E36" s="827" t="s">
        <v>822</v>
      </c>
      <c r="F36" s="852" t="s">
        <v>823</v>
      </c>
      <c r="G36" s="852">
        <v>2</v>
      </c>
      <c r="H36" s="987">
        <v>6000</v>
      </c>
      <c r="I36" s="987">
        <v>6000</v>
      </c>
      <c r="J36" s="853" t="s">
        <v>348</v>
      </c>
      <c r="K36" s="853" t="s">
        <v>348</v>
      </c>
      <c r="L36" s="853"/>
      <c r="M36" s="853" t="s">
        <v>348</v>
      </c>
      <c r="N36" s="990" t="s">
        <v>824</v>
      </c>
    </row>
    <row r="37" spans="1:14" ht="168.75" x14ac:dyDescent="0.25">
      <c r="A37" s="853">
        <v>18</v>
      </c>
      <c r="B37" s="851" t="s">
        <v>783</v>
      </c>
      <c r="C37" s="852" t="s">
        <v>794</v>
      </c>
      <c r="D37" s="852" t="s">
        <v>785</v>
      </c>
      <c r="E37" s="827" t="s">
        <v>825</v>
      </c>
      <c r="F37" s="852" t="s">
        <v>826</v>
      </c>
      <c r="G37" s="852">
        <v>2</v>
      </c>
      <c r="H37" s="987">
        <v>1800</v>
      </c>
      <c r="I37" s="987">
        <v>1800</v>
      </c>
      <c r="J37" s="853" t="s">
        <v>348</v>
      </c>
      <c r="K37" s="853" t="s">
        <v>348</v>
      </c>
      <c r="L37" s="853"/>
      <c r="M37" s="853" t="s">
        <v>348</v>
      </c>
      <c r="N37" s="990" t="s">
        <v>827</v>
      </c>
    </row>
    <row r="38" spans="1:14" ht="191.25" x14ac:dyDescent="0.25">
      <c r="A38" s="853">
        <v>19</v>
      </c>
      <c r="B38" s="851" t="s">
        <v>783</v>
      </c>
      <c r="C38" s="852" t="s">
        <v>794</v>
      </c>
      <c r="D38" s="852" t="s">
        <v>785</v>
      </c>
      <c r="E38" s="852" t="s">
        <v>828</v>
      </c>
      <c r="F38" s="852" t="s">
        <v>829</v>
      </c>
      <c r="G38" s="852">
        <v>1</v>
      </c>
      <c r="H38" s="987">
        <v>15000</v>
      </c>
      <c r="I38" s="987">
        <v>15000</v>
      </c>
      <c r="J38" s="853" t="s">
        <v>348</v>
      </c>
      <c r="K38" s="853" t="s">
        <v>348</v>
      </c>
      <c r="L38" s="853"/>
      <c r="M38" s="853" t="s">
        <v>348</v>
      </c>
      <c r="N38" s="852" t="s">
        <v>830</v>
      </c>
    </row>
    <row r="39" spans="1:14" ht="225" x14ac:dyDescent="0.25">
      <c r="A39" s="853">
        <v>20</v>
      </c>
      <c r="B39" s="851" t="s">
        <v>783</v>
      </c>
      <c r="C39" s="852" t="s">
        <v>831</v>
      </c>
      <c r="D39" s="852" t="s">
        <v>832</v>
      </c>
      <c r="E39" s="852" t="s">
        <v>833</v>
      </c>
      <c r="F39" s="852" t="s">
        <v>834</v>
      </c>
      <c r="G39" s="852">
        <v>1</v>
      </c>
      <c r="H39" s="987">
        <v>15000</v>
      </c>
      <c r="I39" s="987">
        <v>15000</v>
      </c>
      <c r="J39" s="853" t="s">
        <v>348</v>
      </c>
      <c r="K39" s="853" t="s">
        <v>348</v>
      </c>
      <c r="L39" s="853"/>
      <c r="M39" s="853"/>
      <c r="N39" s="888" t="s">
        <v>835</v>
      </c>
    </row>
    <row r="40" spans="1:14" ht="101.25" x14ac:dyDescent="0.25">
      <c r="A40" s="853">
        <v>21</v>
      </c>
      <c r="B40" s="851" t="s">
        <v>783</v>
      </c>
      <c r="C40" s="852" t="s">
        <v>831</v>
      </c>
      <c r="D40" s="852" t="s">
        <v>832</v>
      </c>
      <c r="E40" s="852" t="s">
        <v>836</v>
      </c>
      <c r="F40" s="852" t="s">
        <v>837</v>
      </c>
      <c r="G40" s="852">
        <v>1</v>
      </c>
      <c r="H40" s="987">
        <v>1500</v>
      </c>
      <c r="I40" s="987">
        <v>1500</v>
      </c>
      <c r="J40" s="853" t="s">
        <v>348</v>
      </c>
      <c r="K40" s="853"/>
      <c r="L40" s="853"/>
      <c r="M40" s="853" t="s">
        <v>348</v>
      </c>
      <c r="N40" s="852" t="s">
        <v>838</v>
      </c>
    </row>
    <row r="41" spans="1:14" ht="180" x14ac:dyDescent="0.25">
      <c r="A41" s="853">
        <v>22</v>
      </c>
      <c r="B41" s="851" t="s">
        <v>783</v>
      </c>
      <c r="C41" s="852" t="s">
        <v>831</v>
      </c>
      <c r="D41" s="852" t="s">
        <v>832</v>
      </c>
      <c r="E41" s="852" t="s">
        <v>839</v>
      </c>
      <c r="F41" s="852" t="s">
        <v>840</v>
      </c>
      <c r="G41" s="852">
        <v>1</v>
      </c>
      <c r="H41" s="987">
        <v>1400</v>
      </c>
      <c r="I41" s="987">
        <v>1400</v>
      </c>
      <c r="J41" s="853" t="s">
        <v>348</v>
      </c>
      <c r="K41" s="853" t="s">
        <v>348</v>
      </c>
      <c r="L41" s="853"/>
      <c r="M41" s="853"/>
      <c r="N41" s="852" t="s">
        <v>841</v>
      </c>
    </row>
    <row r="42" spans="1:14" ht="135.75" x14ac:dyDescent="0.25">
      <c r="A42" s="853">
        <v>23</v>
      </c>
      <c r="B42" s="851" t="s">
        <v>783</v>
      </c>
      <c r="C42" s="852" t="s">
        <v>831</v>
      </c>
      <c r="D42" s="852" t="s">
        <v>832</v>
      </c>
      <c r="E42" s="852" t="s">
        <v>842</v>
      </c>
      <c r="F42" s="852" t="s">
        <v>843</v>
      </c>
      <c r="G42" s="852">
        <v>1</v>
      </c>
      <c r="H42" s="987">
        <v>2000</v>
      </c>
      <c r="I42" s="987">
        <v>2000</v>
      </c>
      <c r="J42" s="853" t="s">
        <v>348</v>
      </c>
      <c r="K42" s="853" t="s">
        <v>348</v>
      </c>
      <c r="L42" s="853"/>
      <c r="M42" s="853" t="s">
        <v>348</v>
      </c>
      <c r="N42" s="990" t="s">
        <v>844</v>
      </c>
    </row>
    <row r="43" spans="1:14" ht="247.5" x14ac:dyDescent="0.25">
      <c r="A43" s="853">
        <v>24</v>
      </c>
      <c r="B43" s="851" t="s">
        <v>783</v>
      </c>
      <c r="C43" s="852" t="s">
        <v>831</v>
      </c>
      <c r="D43" s="852" t="s">
        <v>832</v>
      </c>
      <c r="E43" s="852" t="s">
        <v>812</v>
      </c>
      <c r="F43" s="852" t="s">
        <v>845</v>
      </c>
      <c r="G43" s="852">
        <v>1</v>
      </c>
      <c r="H43" s="987">
        <v>4000</v>
      </c>
      <c r="I43" s="987">
        <v>4000</v>
      </c>
      <c r="J43" s="853" t="s">
        <v>348</v>
      </c>
      <c r="K43" s="853"/>
      <c r="L43" s="853" t="s">
        <v>196</v>
      </c>
      <c r="M43" s="853"/>
      <c r="N43" s="852" t="s">
        <v>1193</v>
      </c>
    </row>
    <row r="44" spans="1:14" ht="270" x14ac:dyDescent="0.25">
      <c r="A44" s="853">
        <v>25</v>
      </c>
      <c r="B44" s="851" t="s">
        <v>783</v>
      </c>
      <c r="C44" s="852" t="s">
        <v>831</v>
      </c>
      <c r="D44" s="852" t="s">
        <v>832</v>
      </c>
      <c r="E44" s="852" t="s">
        <v>820</v>
      </c>
      <c r="F44" s="852" t="s">
        <v>821</v>
      </c>
      <c r="G44" s="852">
        <v>2</v>
      </c>
      <c r="H44" s="987">
        <v>4000</v>
      </c>
      <c r="I44" s="987">
        <v>4000</v>
      </c>
      <c r="J44" s="853"/>
      <c r="K44" s="853" t="s">
        <v>348</v>
      </c>
      <c r="L44" s="853"/>
      <c r="M44" s="853" t="s">
        <v>348</v>
      </c>
      <c r="N44" s="990" t="s">
        <v>1194</v>
      </c>
    </row>
    <row r="45" spans="1:14" ht="79.5" x14ac:dyDescent="0.25">
      <c r="A45" s="853">
        <v>26</v>
      </c>
      <c r="B45" s="851" t="s">
        <v>783</v>
      </c>
      <c r="C45" s="852" t="s">
        <v>831</v>
      </c>
      <c r="D45" s="852" t="s">
        <v>832</v>
      </c>
      <c r="E45" s="852" t="s">
        <v>846</v>
      </c>
      <c r="F45" s="827" t="s">
        <v>796</v>
      </c>
      <c r="G45" s="852">
        <v>1</v>
      </c>
      <c r="H45" s="987">
        <v>1000</v>
      </c>
      <c r="I45" s="987">
        <v>1000</v>
      </c>
      <c r="J45" s="853" t="s">
        <v>348</v>
      </c>
      <c r="K45" s="853"/>
      <c r="L45" s="853" t="s">
        <v>797</v>
      </c>
      <c r="M45" s="853" t="s">
        <v>798</v>
      </c>
      <c r="N45" s="991" t="s">
        <v>1195</v>
      </c>
    </row>
    <row r="46" spans="1:14" ht="45.75" x14ac:dyDescent="0.25">
      <c r="A46" s="853">
        <v>27</v>
      </c>
      <c r="B46" s="851" t="s">
        <v>783</v>
      </c>
      <c r="C46" s="852" t="s">
        <v>831</v>
      </c>
      <c r="D46" s="852" t="s">
        <v>832</v>
      </c>
      <c r="E46" s="852" t="s">
        <v>847</v>
      </c>
      <c r="F46" s="827" t="s">
        <v>848</v>
      </c>
      <c r="G46" s="852">
        <v>1</v>
      </c>
      <c r="H46" s="987">
        <v>1500</v>
      </c>
      <c r="I46" s="987">
        <v>1500</v>
      </c>
      <c r="J46" s="853"/>
      <c r="K46" s="853" t="s">
        <v>348</v>
      </c>
      <c r="L46" s="853"/>
      <c r="M46" s="853" t="s">
        <v>348</v>
      </c>
      <c r="N46" s="990" t="s">
        <v>1196</v>
      </c>
    </row>
    <row r="47" spans="1:14" x14ac:dyDescent="0.25">
      <c r="A47" s="853"/>
      <c r="B47" s="851"/>
      <c r="C47" s="852"/>
      <c r="D47" s="852"/>
      <c r="E47" s="852"/>
      <c r="F47" s="852"/>
      <c r="G47" s="853"/>
      <c r="H47" s="987"/>
      <c r="I47" s="987"/>
      <c r="J47" s="853"/>
      <c r="K47" s="853"/>
      <c r="L47" s="853"/>
      <c r="M47" s="853"/>
      <c r="N47" s="852"/>
    </row>
    <row r="48" spans="1:14" ht="34.5" x14ac:dyDescent="0.25">
      <c r="A48" s="992">
        <v>28</v>
      </c>
      <c r="B48" s="992" t="s">
        <v>783</v>
      </c>
      <c r="C48" s="992" t="s">
        <v>794</v>
      </c>
      <c r="D48" s="992" t="s">
        <v>849</v>
      </c>
      <c r="E48" s="1079" t="s">
        <v>299</v>
      </c>
      <c r="F48" s="993" t="s">
        <v>850</v>
      </c>
      <c r="G48" s="994">
        <v>1</v>
      </c>
      <c r="H48" s="995"/>
      <c r="I48" s="995"/>
      <c r="J48" s="992"/>
      <c r="K48" s="992"/>
      <c r="L48" s="992" t="s">
        <v>348</v>
      </c>
      <c r="M48" s="788"/>
      <c r="N48" s="1082" t="s">
        <v>1156</v>
      </c>
    </row>
    <row r="49" spans="1:14" ht="34.5" x14ac:dyDescent="0.25">
      <c r="A49" s="992">
        <v>29</v>
      </c>
      <c r="B49" s="992" t="s">
        <v>783</v>
      </c>
      <c r="C49" s="992" t="s">
        <v>794</v>
      </c>
      <c r="D49" s="992" t="s">
        <v>849</v>
      </c>
      <c r="E49" s="1080"/>
      <c r="F49" s="993" t="s">
        <v>851</v>
      </c>
      <c r="G49" s="994">
        <v>1</v>
      </c>
      <c r="H49" s="995"/>
      <c r="I49" s="995"/>
      <c r="J49" s="864"/>
      <c r="K49" s="864"/>
      <c r="L49" s="864" t="s">
        <v>348</v>
      </c>
      <c r="M49" s="845"/>
      <c r="N49" s="1083"/>
    </row>
    <row r="50" spans="1:14" ht="23.25" x14ac:dyDescent="0.25">
      <c r="A50" s="992">
        <v>30</v>
      </c>
      <c r="B50" s="992" t="s">
        <v>783</v>
      </c>
      <c r="C50" s="992" t="s">
        <v>794</v>
      </c>
      <c r="D50" s="992" t="s">
        <v>849</v>
      </c>
      <c r="E50" s="1080"/>
      <c r="F50" s="993" t="s">
        <v>852</v>
      </c>
      <c r="G50" s="994">
        <v>1</v>
      </c>
      <c r="H50" s="995"/>
      <c r="I50" s="995"/>
      <c r="J50" s="992"/>
      <c r="K50" s="992"/>
      <c r="L50" s="992" t="s">
        <v>348</v>
      </c>
      <c r="M50" s="788"/>
      <c r="N50" s="1083"/>
    </row>
    <row r="51" spans="1:14" ht="23.25" x14ac:dyDescent="0.25">
      <c r="A51" s="992">
        <v>31</v>
      </c>
      <c r="B51" s="992" t="s">
        <v>783</v>
      </c>
      <c r="C51" s="992" t="s">
        <v>794</v>
      </c>
      <c r="D51" s="992" t="s">
        <v>849</v>
      </c>
      <c r="E51" s="1081"/>
      <c r="F51" s="993" t="s">
        <v>853</v>
      </c>
      <c r="G51" s="994">
        <v>1</v>
      </c>
      <c r="H51" s="995"/>
      <c r="I51" s="995"/>
      <c r="J51" s="864"/>
      <c r="K51" s="864"/>
      <c r="L51" s="864" t="s">
        <v>348</v>
      </c>
      <c r="M51" s="845"/>
      <c r="N51" s="1084"/>
    </row>
    <row r="52" spans="1:14" ht="33.75" x14ac:dyDescent="0.25">
      <c r="A52" s="992">
        <v>32</v>
      </c>
      <c r="B52" s="992" t="s">
        <v>783</v>
      </c>
      <c r="C52" s="992" t="s">
        <v>794</v>
      </c>
      <c r="D52" s="992" t="s">
        <v>849</v>
      </c>
      <c r="E52" s="996" t="s">
        <v>299</v>
      </c>
      <c r="F52" s="997" t="s">
        <v>854</v>
      </c>
      <c r="G52" s="994">
        <v>1</v>
      </c>
      <c r="H52" s="995"/>
      <c r="I52" s="995"/>
      <c r="J52" s="864"/>
      <c r="K52" s="864"/>
      <c r="L52" s="864" t="s">
        <v>348</v>
      </c>
      <c r="M52" s="845"/>
      <c r="N52" s="786" t="s">
        <v>855</v>
      </c>
    </row>
    <row r="53" spans="1:14" ht="33.75" x14ac:dyDescent="0.25">
      <c r="A53" s="992">
        <v>33</v>
      </c>
      <c r="B53" s="992" t="s">
        <v>783</v>
      </c>
      <c r="C53" s="992" t="s">
        <v>794</v>
      </c>
      <c r="D53" s="992" t="s">
        <v>849</v>
      </c>
      <c r="E53" s="906" t="s">
        <v>299</v>
      </c>
      <c r="F53" s="998" t="s">
        <v>856</v>
      </c>
      <c r="G53" s="994">
        <v>1</v>
      </c>
      <c r="H53" s="999">
        <v>9600</v>
      </c>
      <c r="I53" s="999">
        <v>9600</v>
      </c>
      <c r="J53" s="992"/>
      <c r="K53" s="992"/>
      <c r="L53" s="992"/>
      <c r="M53" s="788"/>
      <c r="N53" s="785"/>
    </row>
    <row r="54" spans="1:14" ht="33.75" x14ac:dyDescent="0.25">
      <c r="A54" s="992">
        <v>34</v>
      </c>
      <c r="B54" s="992" t="s">
        <v>783</v>
      </c>
      <c r="C54" s="992" t="s">
        <v>794</v>
      </c>
      <c r="D54" s="992" t="s">
        <v>849</v>
      </c>
      <c r="E54" s="906" t="s">
        <v>299</v>
      </c>
      <c r="F54" s="997" t="s">
        <v>857</v>
      </c>
      <c r="G54" s="994">
        <v>1</v>
      </c>
      <c r="H54" s="999">
        <v>24000</v>
      </c>
      <c r="I54" s="999">
        <v>24000</v>
      </c>
      <c r="J54" s="1000"/>
      <c r="K54" s="1000"/>
      <c r="L54" s="1000" t="s">
        <v>348</v>
      </c>
      <c r="M54" s="799"/>
      <c r="N54" s="785"/>
    </row>
    <row r="55" spans="1:14" x14ac:dyDescent="0.25">
      <c r="A55" s="992"/>
      <c r="B55" s="992"/>
      <c r="C55" s="992"/>
      <c r="D55" s="992"/>
      <c r="E55" s="1001"/>
      <c r="F55" s="1002"/>
      <c r="G55" s="994"/>
      <c r="H55" s="999"/>
      <c r="I55" s="999"/>
      <c r="J55" s="992"/>
      <c r="K55" s="992"/>
      <c r="L55" s="992"/>
      <c r="M55" s="1003"/>
      <c r="N55" s="1004"/>
    </row>
    <row r="56" spans="1:14" x14ac:dyDescent="0.25">
      <c r="A56" s="992">
        <v>35</v>
      </c>
      <c r="B56" s="992" t="s">
        <v>783</v>
      </c>
      <c r="C56" s="992" t="s">
        <v>858</v>
      </c>
      <c r="D56" s="992" t="s">
        <v>859</v>
      </c>
      <c r="E56" s="906" t="s">
        <v>299</v>
      </c>
      <c r="F56" s="788" t="s">
        <v>860</v>
      </c>
      <c r="G56" s="992">
        <v>1</v>
      </c>
      <c r="H56" s="999">
        <v>55000</v>
      </c>
      <c r="I56" s="999">
        <v>55000</v>
      </c>
      <c r="J56" s="992"/>
      <c r="K56" s="992" t="s">
        <v>348</v>
      </c>
      <c r="L56" s="992"/>
      <c r="M56" s="1005"/>
      <c r="N56" s="850" t="s">
        <v>861</v>
      </c>
    </row>
    <row r="57" spans="1:14" x14ac:dyDescent="0.25">
      <c r="A57" s="788"/>
      <c r="B57" s="798"/>
      <c r="C57" s="785"/>
      <c r="D57" s="785"/>
      <c r="E57" s="788"/>
      <c r="F57" s="1006"/>
      <c r="G57" s="992" t="s">
        <v>782</v>
      </c>
      <c r="I57" s="1049">
        <f>SUM(I20:I56)</f>
        <v>250400</v>
      </c>
      <c r="J57" s="788"/>
      <c r="K57" s="788"/>
      <c r="L57" s="788"/>
      <c r="M57" s="1003"/>
      <c r="N57" s="850" t="s">
        <v>862</v>
      </c>
    </row>
    <row r="58" spans="1:14" x14ac:dyDescent="0.25">
      <c r="A58" s="827"/>
      <c r="B58" s="1007"/>
      <c r="C58" s="1008"/>
      <c r="D58" s="1008"/>
      <c r="E58" s="1009"/>
      <c r="F58" s="1008"/>
      <c r="G58" s="1009"/>
      <c r="H58" s="1010"/>
      <c r="I58" s="1010"/>
      <c r="J58" s="1009"/>
      <c r="K58" s="1009"/>
      <c r="L58" s="1009"/>
      <c r="M58" s="1009"/>
      <c r="N58" s="850" t="s">
        <v>863</v>
      </c>
    </row>
    <row r="59" spans="1:14" x14ac:dyDescent="0.25">
      <c r="A59" s="827"/>
      <c r="B59" s="1007"/>
      <c r="C59" s="1008"/>
      <c r="D59" s="1008"/>
      <c r="E59" s="1009"/>
      <c r="F59" s="1008"/>
      <c r="G59" s="1009"/>
      <c r="H59" s="1010"/>
      <c r="I59" s="1010"/>
      <c r="J59" s="1009"/>
      <c r="K59" s="1009"/>
      <c r="L59" s="1009"/>
      <c r="M59" s="1009"/>
      <c r="N59" s="850" t="s">
        <v>864</v>
      </c>
    </row>
    <row r="60" spans="1:14" ht="23.25" x14ac:dyDescent="0.25">
      <c r="A60" s="827"/>
      <c r="B60" s="1007"/>
      <c r="C60" s="1008"/>
      <c r="D60" s="1008"/>
      <c r="E60" s="1009"/>
      <c r="F60" s="1008"/>
      <c r="G60" s="1009"/>
      <c r="H60" s="1011"/>
      <c r="I60" s="1011"/>
      <c r="J60" s="1009"/>
      <c r="K60" s="1009"/>
      <c r="L60" s="1009"/>
      <c r="M60" s="1009"/>
      <c r="N60" s="850" t="s">
        <v>865</v>
      </c>
    </row>
    <row r="61" spans="1:14" x14ac:dyDescent="0.25">
      <c r="A61" s="827"/>
      <c r="B61" s="1007"/>
      <c r="C61" s="1008"/>
      <c r="D61" s="1008"/>
      <c r="E61" s="1009"/>
      <c r="F61" s="1008"/>
      <c r="G61" s="1008"/>
      <c r="H61" s="1010"/>
      <c r="I61" s="1010"/>
      <c r="J61" s="1009"/>
      <c r="K61" s="1009"/>
      <c r="L61" s="1009"/>
      <c r="M61" s="1009"/>
      <c r="N61" s="850" t="s">
        <v>866</v>
      </c>
    </row>
    <row r="62" spans="1:14" x14ac:dyDescent="0.25">
      <c r="A62" s="827"/>
      <c r="B62" s="1007"/>
      <c r="C62" s="1008"/>
      <c r="D62" s="1008"/>
      <c r="E62" s="1009"/>
      <c r="F62" s="1008"/>
      <c r="G62" s="1009"/>
      <c r="H62" s="1010"/>
      <c r="I62" s="1010"/>
      <c r="J62" s="1009"/>
      <c r="K62" s="1009"/>
      <c r="L62" s="1009"/>
      <c r="M62" s="1009"/>
      <c r="N62" s="850" t="s">
        <v>867</v>
      </c>
    </row>
    <row r="63" spans="1:14" x14ac:dyDescent="0.25">
      <c r="A63" s="827"/>
      <c r="B63" s="1007"/>
      <c r="C63" s="1008"/>
      <c r="D63" s="1008"/>
      <c r="E63" s="1009"/>
      <c r="F63" s="1008"/>
      <c r="G63" s="1008"/>
      <c r="H63" s="1010"/>
      <c r="I63" s="1010"/>
      <c r="J63" s="1009"/>
      <c r="K63" s="1009"/>
      <c r="L63" s="1009"/>
      <c r="M63" s="1009"/>
      <c r="N63" s="850" t="s">
        <v>868</v>
      </c>
    </row>
    <row r="64" spans="1:14" x14ac:dyDescent="0.25">
      <c r="A64" s="827"/>
      <c r="B64" s="1007"/>
      <c r="C64" s="1008"/>
      <c r="D64" s="1008"/>
      <c r="E64" s="1009"/>
      <c r="F64" s="1008"/>
      <c r="G64" s="1009"/>
      <c r="H64" s="1010"/>
      <c r="I64" s="1010"/>
      <c r="J64" s="1009"/>
      <c r="K64" s="1009"/>
      <c r="L64" s="1009"/>
      <c r="M64" s="1009"/>
      <c r="N64" s="850" t="s">
        <v>869</v>
      </c>
    </row>
    <row r="65" spans="1:14" x14ac:dyDescent="0.25">
      <c r="A65" s="827"/>
      <c r="B65" s="1007"/>
      <c r="C65" s="1008"/>
      <c r="D65" s="1008"/>
      <c r="E65" s="1009"/>
      <c r="F65" s="1008"/>
      <c r="G65" s="1009"/>
      <c r="H65" s="1010"/>
      <c r="I65" s="1010"/>
      <c r="J65" s="1009"/>
      <c r="K65" s="1009"/>
      <c r="L65" s="1009"/>
      <c r="M65" s="1009"/>
      <c r="N65" s="850" t="s">
        <v>870</v>
      </c>
    </row>
    <row r="66" spans="1:14" x14ac:dyDescent="0.25">
      <c r="A66" s="827"/>
      <c r="B66" s="1012"/>
      <c r="C66" s="1013"/>
      <c r="D66" s="1014"/>
      <c r="E66" s="1015"/>
      <c r="F66" s="1013"/>
      <c r="G66" s="1013"/>
      <c r="H66" s="1016"/>
      <c r="I66" s="1016"/>
      <c r="J66" s="1015"/>
      <c r="K66" s="1015"/>
      <c r="L66" s="1015"/>
      <c r="M66" s="1015"/>
      <c r="N66" s="850" t="s">
        <v>871</v>
      </c>
    </row>
    <row r="67" spans="1:14" x14ac:dyDescent="0.25">
      <c r="A67" s="827"/>
      <c r="B67" s="1012"/>
      <c r="C67" s="1013"/>
      <c r="D67" s="1014"/>
      <c r="E67" s="1015"/>
      <c r="F67" s="1013"/>
      <c r="G67" s="1013"/>
      <c r="H67" s="1016"/>
      <c r="I67" s="1016"/>
      <c r="J67" s="1015"/>
      <c r="K67" s="1015"/>
      <c r="L67" s="1015"/>
      <c r="M67" s="1015"/>
      <c r="N67" s="850" t="s">
        <v>872</v>
      </c>
    </row>
  </sheetData>
  <mergeCells count="26">
    <mergeCell ref="B13:E13"/>
    <mergeCell ref="B14:E14"/>
    <mergeCell ref="B15:E15"/>
    <mergeCell ref="A18:A19"/>
    <mergeCell ref="I18:I19"/>
    <mergeCell ref="B18:B19"/>
    <mergeCell ref="C18:C19"/>
    <mergeCell ref="D18:D19"/>
    <mergeCell ref="E18:E19"/>
    <mergeCell ref="F18:F19"/>
    <mergeCell ref="H18:H19"/>
    <mergeCell ref="B8:E8"/>
    <mergeCell ref="B9:E9"/>
    <mergeCell ref="B10:E10"/>
    <mergeCell ref="B11:E11"/>
    <mergeCell ref="B12:E12"/>
    <mergeCell ref="B3:E3"/>
    <mergeCell ref="B4:E4"/>
    <mergeCell ref="B5:E5"/>
    <mergeCell ref="B6:E6"/>
    <mergeCell ref="B7:E7"/>
    <mergeCell ref="J18:M18"/>
    <mergeCell ref="N18:N19"/>
    <mergeCell ref="E48:E51"/>
    <mergeCell ref="N48:N51"/>
    <mergeCell ref="G18:G19"/>
  </mergeCells>
  <pageMargins left="0.7" right="0.7" top="0.75" bottom="0.75" header="0.3" footer="0.3"/>
  <pageSetup paperSize="9" scale="61" orientation="landscape" r:id="rId1"/>
  <rowBreaks count="1" manualBreakCount="1">
    <brk id="43"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25"/>
  <sheetViews>
    <sheetView view="pageBreakPreview" zoomScale="60" zoomScaleNormal="100" workbookViewId="0">
      <selection activeCell="H68" sqref="H68"/>
    </sheetView>
  </sheetViews>
  <sheetFormatPr defaultRowHeight="15" x14ac:dyDescent="0.25"/>
  <cols>
    <col min="2" max="2" width="14.140625" customWidth="1"/>
    <col min="5" max="5" width="17.7109375" customWidth="1"/>
    <col min="8" max="9" width="12.140625" customWidth="1"/>
    <col min="11" max="11" width="10.7109375" customWidth="1"/>
    <col min="13" max="13" width="14.85546875" customWidth="1"/>
    <col min="15" max="15" width="10.85546875" customWidth="1"/>
  </cols>
  <sheetData>
    <row r="1" spans="1:24" x14ac:dyDescent="0.25">
      <c r="A1" s="979" t="s">
        <v>250</v>
      </c>
      <c r="B1" s="827"/>
      <c r="C1" s="826"/>
      <c r="D1" s="905"/>
      <c r="E1" s="827"/>
      <c r="F1" s="827"/>
      <c r="G1" s="861"/>
      <c r="H1" s="861"/>
      <c r="I1" s="861"/>
      <c r="J1" s="861"/>
      <c r="K1" s="861"/>
      <c r="L1" s="861"/>
      <c r="M1" s="861"/>
      <c r="N1" s="906"/>
      <c r="O1" s="906"/>
      <c r="P1" s="906"/>
      <c r="Q1" s="906"/>
      <c r="R1" s="827"/>
      <c r="S1" s="826"/>
      <c r="T1" s="658"/>
      <c r="U1" s="658"/>
      <c r="V1" s="658"/>
      <c r="W1" s="658"/>
      <c r="X1" s="658"/>
    </row>
    <row r="2" spans="1:24" x14ac:dyDescent="0.25">
      <c r="A2" s="978" t="s">
        <v>255</v>
      </c>
      <c r="B2" s="978"/>
      <c r="C2" s="980"/>
      <c r="D2" s="981"/>
      <c r="E2" s="981"/>
      <c r="F2" s="827"/>
      <c r="G2" s="861"/>
      <c r="H2" s="861"/>
      <c r="I2" s="861"/>
      <c r="J2" s="861"/>
      <c r="K2" s="861"/>
      <c r="L2" s="861"/>
      <c r="M2" s="861"/>
      <c r="N2" s="906"/>
      <c r="O2" s="906"/>
      <c r="P2" s="906"/>
      <c r="Q2" s="906"/>
      <c r="R2" s="827"/>
      <c r="S2" s="826"/>
      <c r="T2" s="658"/>
      <c r="U2" s="658"/>
      <c r="V2" s="658"/>
      <c r="W2" s="658"/>
      <c r="X2" s="658"/>
    </row>
    <row r="3" spans="1:24" x14ac:dyDescent="0.25">
      <c r="A3" s="982" t="s">
        <v>256</v>
      </c>
      <c r="B3" s="1063" t="s">
        <v>257</v>
      </c>
      <c r="C3" s="1063"/>
      <c r="D3" s="1063"/>
      <c r="E3" s="1063"/>
      <c r="F3" s="827"/>
      <c r="G3" s="861"/>
      <c r="H3" s="861"/>
      <c r="I3" s="861"/>
      <c r="J3" s="861"/>
      <c r="K3" s="861"/>
      <c r="L3" s="861"/>
      <c r="M3" s="861"/>
      <c r="N3" s="906"/>
      <c r="O3" s="906"/>
      <c r="P3" s="906"/>
      <c r="Q3" s="906"/>
      <c r="R3" s="827"/>
      <c r="S3" s="826"/>
      <c r="T3" s="658"/>
      <c r="U3" s="658"/>
      <c r="V3" s="658"/>
      <c r="W3" s="658"/>
      <c r="X3" s="658"/>
    </row>
    <row r="4" spans="1:24" x14ac:dyDescent="0.25">
      <c r="A4" s="983" t="s">
        <v>258</v>
      </c>
      <c r="B4" s="1063" t="s">
        <v>259</v>
      </c>
      <c r="C4" s="1063"/>
      <c r="D4" s="1063"/>
      <c r="E4" s="1063"/>
      <c r="F4" s="827"/>
      <c r="G4" s="861"/>
      <c r="H4" s="861"/>
      <c r="I4" s="861"/>
      <c r="J4" s="861"/>
      <c r="K4" s="861"/>
      <c r="L4" s="861"/>
      <c r="M4" s="861"/>
      <c r="N4" s="906"/>
      <c r="O4" s="906"/>
      <c r="P4" s="906"/>
      <c r="Q4" s="906"/>
      <c r="R4" s="827"/>
      <c r="S4" s="826"/>
      <c r="T4" s="658"/>
      <c r="U4" s="658"/>
      <c r="V4" s="658"/>
      <c r="W4" s="658"/>
      <c r="X4" s="658"/>
    </row>
    <row r="5" spans="1:24" x14ac:dyDescent="0.25">
      <c r="A5" s="983" t="s">
        <v>260</v>
      </c>
      <c r="B5" s="1063" t="s">
        <v>261</v>
      </c>
      <c r="C5" s="1063"/>
      <c r="D5" s="1063"/>
      <c r="E5" s="1063"/>
      <c r="F5" s="827"/>
      <c r="G5" s="861"/>
      <c r="H5" s="861"/>
      <c r="I5" s="861"/>
      <c r="J5" s="861"/>
      <c r="K5" s="861"/>
      <c r="L5" s="861"/>
      <c r="M5" s="861"/>
      <c r="N5" s="906"/>
      <c r="O5" s="906"/>
      <c r="P5" s="906"/>
      <c r="Q5" s="906"/>
      <c r="R5" s="827"/>
      <c r="S5" s="826"/>
      <c r="T5" s="658"/>
      <c r="U5" s="658"/>
      <c r="V5" s="658"/>
      <c r="W5" s="658"/>
      <c r="X5" s="658"/>
    </row>
    <row r="6" spans="1:24" x14ac:dyDescent="0.25">
      <c r="A6" s="983" t="s">
        <v>262</v>
      </c>
      <c r="B6" s="1063" t="s">
        <v>263</v>
      </c>
      <c r="C6" s="1063"/>
      <c r="D6" s="1063"/>
      <c r="E6" s="1063"/>
      <c r="F6" s="827"/>
      <c r="G6" s="861"/>
      <c r="H6" s="861"/>
      <c r="I6" s="861"/>
      <c r="J6" s="861"/>
      <c r="K6" s="861"/>
      <c r="L6" s="861"/>
      <c r="M6" s="861"/>
      <c r="N6" s="906"/>
      <c r="O6" s="906"/>
      <c r="P6" s="906"/>
      <c r="Q6" s="906"/>
      <c r="R6" s="827"/>
      <c r="S6" s="826"/>
      <c r="T6" s="658"/>
      <c r="U6" s="658"/>
      <c r="V6" s="658"/>
      <c r="W6" s="658"/>
      <c r="X6" s="658"/>
    </row>
    <row r="7" spans="1:24" x14ac:dyDescent="0.25">
      <c r="A7" s="983" t="s">
        <v>264</v>
      </c>
      <c r="B7" s="1063" t="s">
        <v>265</v>
      </c>
      <c r="C7" s="1063"/>
      <c r="D7" s="1063"/>
      <c r="E7" s="1063"/>
      <c r="F7" s="827"/>
      <c r="G7" s="861"/>
      <c r="H7" s="861"/>
      <c r="I7" s="861"/>
      <c r="J7" s="861"/>
      <c r="K7" s="861"/>
      <c r="L7" s="861"/>
      <c r="M7" s="861"/>
      <c r="N7" s="906"/>
      <c r="O7" s="906"/>
      <c r="P7" s="906"/>
      <c r="Q7" s="906"/>
      <c r="R7" s="827"/>
      <c r="S7" s="826"/>
      <c r="T7" s="658"/>
      <c r="U7" s="658"/>
      <c r="V7" s="658"/>
      <c r="W7" s="658"/>
      <c r="X7" s="658"/>
    </row>
    <row r="8" spans="1:24" x14ac:dyDescent="0.25">
      <c r="A8" s="983" t="s">
        <v>266</v>
      </c>
      <c r="B8" s="1063" t="s">
        <v>267</v>
      </c>
      <c r="C8" s="1063"/>
      <c r="D8" s="1063"/>
      <c r="E8" s="1063"/>
      <c r="F8" s="827"/>
      <c r="G8" s="861"/>
      <c r="H8" s="861"/>
      <c r="I8" s="861"/>
      <c r="J8" s="861"/>
      <c r="K8" s="861"/>
      <c r="L8" s="861"/>
      <c r="M8" s="861"/>
      <c r="N8" s="906"/>
      <c r="O8" s="906"/>
      <c r="P8" s="906"/>
      <c r="Q8" s="906"/>
      <c r="R8" s="827"/>
      <c r="S8" s="826"/>
      <c r="T8" s="658"/>
      <c r="U8" s="658"/>
      <c r="V8" s="658"/>
      <c r="W8" s="658"/>
      <c r="X8" s="658"/>
    </row>
    <row r="9" spans="1:24" x14ac:dyDescent="0.25">
      <c r="A9" s="983" t="s">
        <v>268</v>
      </c>
      <c r="B9" s="1063" t="s">
        <v>269</v>
      </c>
      <c r="C9" s="1063"/>
      <c r="D9" s="1063"/>
      <c r="E9" s="1063"/>
      <c r="F9" s="827"/>
      <c r="G9" s="861"/>
      <c r="H9" s="861"/>
      <c r="I9" s="861"/>
      <c r="J9" s="861"/>
      <c r="K9" s="861"/>
      <c r="L9" s="861"/>
      <c r="M9" s="861"/>
      <c r="N9" s="906"/>
      <c r="O9" s="906"/>
      <c r="P9" s="906"/>
      <c r="Q9" s="906"/>
      <c r="R9" s="827"/>
      <c r="S9" s="826"/>
      <c r="T9" s="658"/>
      <c r="U9" s="658"/>
      <c r="V9" s="658"/>
      <c r="W9" s="658"/>
      <c r="X9" s="658"/>
    </row>
    <row r="10" spans="1:24" x14ac:dyDescent="0.25">
      <c r="A10" s="983" t="s">
        <v>270</v>
      </c>
      <c r="B10" s="1063" t="s">
        <v>271</v>
      </c>
      <c r="C10" s="1063"/>
      <c r="D10" s="1063"/>
      <c r="E10" s="1063"/>
      <c r="F10" s="827"/>
      <c r="G10" s="861"/>
      <c r="H10" s="861"/>
      <c r="I10" s="861"/>
      <c r="J10" s="861"/>
      <c r="K10" s="861"/>
      <c r="L10" s="861"/>
      <c r="M10" s="861"/>
      <c r="N10" s="906"/>
      <c r="O10" s="906"/>
      <c r="P10" s="906"/>
      <c r="Q10" s="906"/>
      <c r="R10" s="827"/>
      <c r="S10" s="826"/>
      <c r="T10" s="658"/>
      <c r="U10" s="658"/>
      <c r="V10" s="658"/>
      <c r="W10" s="658"/>
      <c r="X10" s="658"/>
    </row>
    <row r="11" spans="1:24" x14ac:dyDescent="0.25">
      <c r="A11" s="983" t="s">
        <v>272</v>
      </c>
      <c r="B11" s="1063" t="s">
        <v>273</v>
      </c>
      <c r="C11" s="1063"/>
      <c r="D11" s="1063"/>
      <c r="E11" s="1063"/>
      <c r="F11" s="827"/>
      <c r="G11" s="861"/>
      <c r="H11" s="861"/>
      <c r="I11" s="861"/>
      <c r="J11" s="861"/>
      <c r="K11" s="861"/>
      <c r="L11" s="861"/>
      <c r="M11" s="861"/>
      <c r="N11" s="906"/>
      <c r="O11" s="906"/>
      <c r="P11" s="906"/>
      <c r="Q11" s="906"/>
      <c r="R11" s="827"/>
      <c r="S11" s="826"/>
      <c r="T11" s="658"/>
      <c r="U11" s="658"/>
      <c r="V11" s="658"/>
      <c r="W11" s="658"/>
      <c r="X11" s="658"/>
    </row>
    <row r="12" spans="1:24" x14ac:dyDescent="0.25">
      <c r="A12" s="983" t="s">
        <v>274</v>
      </c>
      <c r="B12" s="1063" t="s">
        <v>275</v>
      </c>
      <c r="C12" s="1063"/>
      <c r="D12" s="1063"/>
      <c r="E12" s="1063"/>
      <c r="F12" s="827"/>
      <c r="G12" s="861"/>
      <c r="H12" s="861"/>
      <c r="I12" s="861"/>
      <c r="J12" s="861"/>
      <c r="K12" s="861"/>
      <c r="L12" s="861"/>
      <c r="M12" s="861"/>
      <c r="N12" s="906"/>
      <c r="O12" s="906"/>
      <c r="P12" s="906"/>
      <c r="Q12" s="906"/>
      <c r="R12" s="827"/>
      <c r="S12" s="826"/>
      <c r="T12" s="658"/>
      <c r="U12" s="658"/>
      <c r="V12" s="658"/>
      <c r="W12" s="658"/>
      <c r="X12" s="658"/>
    </row>
    <row r="13" spans="1:24" x14ac:dyDescent="0.25">
      <c r="A13" s="983" t="s">
        <v>276</v>
      </c>
      <c r="B13" s="1063" t="s">
        <v>277</v>
      </c>
      <c r="C13" s="1063"/>
      <c r="D13" s="1063"/>
      <c r="E13" s="1063"/>
      <c r="F13" s="827"/>
      <c r="G13" s="861"/>
      <c r="H13" s="861"/>
      <c r="I13" s="861"/>
      <c r="J13" s="861"/>
      <c r="K13" s="861"/>
      <c r="L13" s="861"/>
      <c r="M13" s="861"/>
      <c r="N13" s="906"/>
      <c r="O13" s="906"/>
      <c r="P13" s="906"/>
      <c r="Q13" s="906"/>
      <c r="R13" s="827"/>
      <c r="S13" s="826"/>
      <c r="T13" s="658"/>
      <c r="U13" s="658"/>
      <c r="V13" s="658"/>
      <c r="W13" s="658"/>
      <c r="X13" s="658"/>
    </row>
    <row r="14" spans="1:24" x14ac:dyDescent="0.25">
      <c r="A14" s="983" t="s">
        <v>278</v>
      </c>
      <c r="B14" s="1063" t="s">
        <v>279</v>
      </c>
      <c r="C14" s="1063"/>
      <c r="D14" s="1063"/>
      <c r="E14" s="1063"/>
      <c r="F14" s="827"/>
      <c r="G14" s="861"/>
      <c r="H14" s="861"/>
      <c r="I14" s="861"/>
      <c r="J14" s="861"/>
      <c r="K14" s="861"/>
      <c r="L14" s="861"/>
      <c r="M14" s="861"/>
      <c r="N14" s="906"/>
      <c r="O14" s="906"/>
      <c r="P14" s="906"/>
      <c r="Q14" s="906"/>
      <c r="R14" s="827"/>
      <c r="S14" s="826"/>
      <c r="T14" s="658"/>
      <c r="U14" s="658"/>
      <c r="V14" s="658"/>
      <c r="W14" s="658"/>
      <c r="X14" s="658"/>
    </row>
    <row r="15" spans="1:24" x14ac:dyDescent="0.25">
      <c r="A15" s="983" t="s">
        <v>280</v>
      </c>
      <c r="B15" s="1063" t="s">
        <v>281</v>
      </c>
      <c r="C15" s="1063"/>
      <c r="D15" s="1063"/>
      <c r="E15" s="1063"/>
      <c r="F15" s="827"/>
      <c r="G15" s="861"/>
      <c r="H15" s="861"/>
      <c r="I15" s="861"/>
      <c r="J15" s="861"/>
      <c r="K15" s="861"/>
      <c r="L15" s="861"/>
      <c r="M15" s="861"/>
      <c r="N15" s="906"/>
      <c r="O15" s="906"/>
      <c r="P15" s="906"/>
      <c r="Q15" s="906"/>
      <c r="R15" s="827"/>
      <c r="S15" s="826"/>
      <c r="T15" s="658"/>
      <c r="U15" s="658"/>
      <c r="V15" s="658"/>
      <c r="W15" s="658"/>
      <c r="X15" s="658"/>
    </row>
    <row r="16" spans="1:24" x14ac:dyDescent="0.25">
      <c r="A16" s="826"/>
      <c r="B16" s="826"/>
      <c r="C16" s="826"/>
      <c r="D16" s="826"/>
      <c r="E16" s="826"/>
      <c r="F16" s="826"/>
      <c r="G16" s="826"/>
      <c r="H16" s="826"/>
      <c r="I16" s="826"/>
      <c r="J16" s="826"/>
      <c r="K16" s="826"/>
      <c r="L16" s="826"/>
      <c r="M16" s="826"/>
      <c r="N16" s="826"/>
      <c r="O16" s="826"/>
      <c r="P16" s="826"/>
      <c r="Q16" s="826"/>
      <c r="R16" s="826"/>
      <c r="S16" s="826"/>
      <c r="T16" s="658"/>
      <c r="U16" s="658"/>
      <c r="V16" s="658"/>
      <c r="W16" s="658"/>
      <c r="X16" s="658"/>
    </row>
    <row r="17" spans="1:20" s="825" customFormat="1" ht="11.25" x14ac:dyDescent="0.2">
      <c r="A17" s="1036" t="s">
        <v>258</v>
      </c>
      <c r="B17" s="1036" t="s">
        <v>1161</v>
      </c>
      <c r="C17" s="1036" t="s">
        <v>1162</v>
      </c>
      <c r="D17" s="1036" t="s">
        <v>1163</v>
      </c>
      <c r="E17" s="1036" t="s">
        <v>262</v>
      </c>
      <c r="F17" s="1036" t="s">
        <v>264</v>
      </c>
      <c r="G17" s="1036" t="s">
        <v>266</v>
      </c>
      <c r="H17" s="1036" t="s">
        <v>268</v>
      </c>
      <c r="I17" s="1036"/>
      <c r="J17" s="1036" t="s">
        <v>272</v>
      </c>
      <c r="K17" s="1036" t="s">
        <v>274</v>
      </c>
      <c r="L17" s="1036" t="s">
        <v>276</v>
      </c>
      <c r="M17" s="1036" t="s">
        <v>278</v>
      </c>
      <c r="N17" s="1037" t="s">
        <v>280</v>
      </c>
      <c r="O17" s="1017"/>
      <c r="P17" s="863"/>
      <c r="Q17" s="863"/>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c r="Q18" s="827"/>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827"/>
    </row>
    <row r="20" spans="1:20" ht="78.75" x14ac:dyDescent="0.25">
      <c r="A20" s="941">
        <v>1</v>
      </c>
      <c r="B20" s="933" t="s">
        <v>873</v>
      </c>
      <c r="C20" s="934" t="s">
        <v>772</v>
      </c>
      <c r="D20" s="934" t="s">
        <v>874</v>
      </c>
      <c r="E20" s="934" t="s">
        <v>875</v>
      </c>
      <c r="F20" s="934" t="s">
        <v>876</v>
      </c>
      <c r="G20" s="934">
        <v>1</v>
      </c>
      <c r="H20" s="1018">
        <v>15000</v>
      </c>
      <c r="I20" s="1018">
        <v>15000</v>
      </c>
      <c r="J20" s="877"/>
      <c r="K20" s="877"/>
      <c r="L20" s="877"/>
      <c r="M20" s="877" t="s">
        <v>877</v>
      </c>
      <c r="N20" s="934" t="s">
        <v>1157</v>
      </c>
      <c r="O20" s="941"/>
    </row>
    <row r="21" spans="1:20" ht="90" x14ac:dyDescent="0.25">
      <c r="A21" s="941">
        <v>2</v>
      </c>
      <c r="B21" s="933" t="s">
        <v>873</v>
      </c>
      <c r="C21" s="934" t="s">
        <v>772</v>
      </c>
      <c r="D21" s="934" t="s">
        <v>874</v>
      </c>
      <c r="E21" s="934" t="s">
        <v>878</v>
      </c>
      <c r="F21" s="934" t="s">
        <v>879</v>
      </c>
      <c r="G21" s="934">
        <v>2</v>
      </c>
      <c r="H21" s="1018">
        <v>25000</v>
      </c>
      <c r="I21" s="1018">
        <v>25000</v>
      </c>
      <c r="J21" s="877"/>
      <c r="K21" s="877"/>
      <c r="L21" s="877"/>
      <c r="M21" s="877" t="s">
        <v>880</v>
      </c>
      <c r="N21" s="934"/>
      <c r="O21" s="941"/>
    </row>
    <row r="22" spans="1:20" ht="33.75" x14ac:dyDescent="0.25">
      <c r="A22" s="941">
        <v>3</v>
      </c>
      <c r="B22" s="933" t="s">
        <v>873</v>
      </c>
      <c r="C22" s="934" t="s">
        <v>881</v>
      </c>
      <c r="D22" s="934" t="s">
        <v>874</v>
      </c>
      <c r="E22" s="934" t="s">
        <v>882</v>
      </c>
      <c r="F22" s="934" t="s">
        <v>883</v>
      </c>
      <c r="G22" s="934">
        <v>3</v>
      </c>
      <c r="H22" s="1018">
        <v>1600</v>
      </c>
      <c r="I22" s="1018">
        <v>1600</v>
      </c>
      <c r="J22" s="877"/>
      <c r="K22" s="877"/>
      <c r="L22" s="877"/>
      <c r="M22" s="877" t="s">
        <v>884</v>
      </c>
      <c r="N22" s="934"/>
      <c r="O22" s="941"/>
    </row>
    <row r="23" spans="1:20" ht="78.75" x14ac:dyDescent="0.25">
      <c r="A23" s="941">
        <v>4</v>
      </c>
      <c r="B23" s="933" t="s">
        <v>873</v>
      </c>
      <c r="C23" s="934" t="s">
        <v>885</v>
      </c>
      <c r="D23" s="934" t="s">
        <v>874</v>
      </c>
      <c r="E23" s="934" t="s">
        <v>886</v>
      </c>
      <c r="F23" s="934" t="s">
        <v>887</v>
      </c>
      <c r="G23" s="934">
        <v>4</v>
      </c>
      <c r="H23" s="1018" t="s">
        <v>888</v>
      </c>
      <c r="I23" s="1018" t="s">
        <v>888</v>
      </c>
      <c r="J23" s="877" t="s">
        <v>301</v>
      </c>
      <c r="K23" s="877"/>
      <c r="L23" s="877" t="s">
        <v>889</v>
      </c>
      <c r="M23" s="877"/>
      <c r="N23" s="934" t="s">
        <v>890</v>
      </c>
      <c r="O23" s="1019">
        <v>8000</v>
      </c>
    </row>
    <row r="24" spans="1:20" ht="22.5" x14ac:dyDescent="0.25">
      <c r="A24" s="941">
        <v>5</v>
      </c>
      <c r="B24" s="933" t="s">
        <v>873</v>
      </c>
      <c r="C24" s="934" t="s">
        <v>885</v>
      </c>
      <c r="D24" s="934" t="s">
        <v>874</v>
      </c>
      <c r="E24" s="934" t="s">
        <v>891</v>
      </c>
      <c r="F24" s="934"/>
      <c r="G24" s="934">
        <v>5</v>
      </c>
      <c r="H24" s="1020">
        <v>2500</v>
      </c>
      <c r="I24" s="1020">
        <v>2500</v>
      </c>
      <c r="J24" s="877"/>
      <c r="K24" s="877"/>
      <c r="L24" s="877"/>
      <c r="M24" s="877"/>
      <c r="N24" s="934"/>
      <c r="O24" s="1019"/>
    </row>
    <row r="25" spans="1:20" x14ac:dyDescent="0.25">
      <c r="A25" s="950"/>
      <c r="B25" s="950"/>
      <c r="C25" s="950"/>
      <c r="D25" s="950"/>
      <c r="E25" s="950"/>
      <c r="F25" s="950"/>
      <c r="G25" s="994" t="s">
        <v>892</v>
      </c>
      <c r="I25" s="1021">
        <f>SUM(I20:I24)</f>
        <v>44100</v>
      </c>
      <c r="J25" s="1021"/>
      <c r="K25" s="1021"/>
      <c r="L25" s="1021"/>
      <c r="M25" s="1021"/>
      <c r="N25" s="1021"/>
      <c r="O25" s="1021">
        <v>8000</v>
      </c>
    </row>
  </sheetData>
  <mergeCells count="24">
    <mergeCell ref="B13:E13"/>
    <mergeCell ref="B14:E14"/>
    <mergeCell ref="B15:E15"/>
    <mergeCell ref="I18:I19"/>
    <mergeCell ref="B8:E8"/>
    <mergeCell ref="B9:E9"/>
    <mergeCell ref="B10:E10"/>
    <mergeCell ref="B11:E11"/>
    <mergeCell ref="B12:E12"/>
    <mergeCell ref="F18:F19"/>
    <mergeCell ref="G18:G19"/>
    <mergeCell ref="H18:H19"/>
    <mergeCell ref="B3:E3"/>
    <mergeCell ref="B4:E4"/>
    <mergeCell ref="B5:E5"/>
    <mergeCell ref="B6:E6"/>
    <mergeCell ref="B7:E7"/>
    <mergeCell ref="J18:M18"/>
    <mergeCell ref="N18:N19"/>
    <mergeCell ref="A18:A19"/>
    <mergeCell ref="B18:B19"/>
    <mergeCell ref="C18:C19"/>
    <mergeCell ref="D18:D19"/>
    <mergeCell ref="E18:E19"/>
  </mergeCells>
  <pageMargins left="0.7" right="0.7" top="0.75" bottom="0.75" header="0.3" footer="0.3"/>
  <pageSetup paperSize="9" scale="7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X25"/>
  <sheetViews>
    <sheetView view="pageBreakPreview" zoomScale="60" zoomScaleNormal="100" workbookViewId="0">
      <selection activeCell="H68" sqref="H68"/>
    </sheetView>
  </sheetViews>
  <sheetFormatPr defaultRowHeight="15" x14ac:dyDescent="0.25"/>
  <cols>
    <col min="2" max="2" width="13.7109375" customWidth="1"/>
    <col min="5" max="5" width="17.42578125" customWidth="1"/>
    <col min="6" max="6" width="9.85546875" customWidth="1"/>
    <col min="8" max="8" width="13.28515625" customWidth="1"/>
    <col min="11" max="11" width="10.7109375" customWidth="1"/>
  </cols>
  <sheetData>
    <row r="1" spans="1:24" x14ac:dyDescent="0.25">
      <c r="A1" s="979" t="s">
        <v>251</v>
      </c>
      <c r="B1" s="827"/>
      <c r="C1" s="826"/>
      <c r="D1" s="905"/>
      <c r="E1" s="827"/>
      <c r="F1" s="827"/>
      <c r="G1" s="861"/>
      <c r="H1" s="861"/>
      <c r="I1" s="861"/>
      <c r="J1" s="861"/>
      <c r="K1" s="861"/>
      <c r="L1" s="861"/>
      <c r="M1" s="861"/>
      <c r="N1" s="906"/>
      <c r="O1" s="906"/>
      <c r="P1" s="906"/>
      <c r="Q1" s="906"/>
      <c r="R1" s="827"/>
      <c r="S1" s="826"/>
      <c r="T1" s="658"/>
      <c r="U1" s="658"/>
      <c r="V1" s="658"/>
      <c r="W1" s="658"/>
      <c r="X1" s="658"/>
    </row>
    <row r="2" spans="1:24" x14ac:dyDescent="0.25">
      <c r="A2" s="978" t="s">
        <v>255</v>
      </c>
      <c r="B2" s="978"/>
      <c r="C2" s="980"/>
      <c r="D2" s="981"/>
      <c r="E2" s="981"/>
      <c r="F2" s="827"/>
      <c r="G2" s="861"/>
      <c r="H2" s="861"/>
      <c r="I2" s="861"/>
      <c r="J2" s="861"/>
      <c r="K2" s="861"/>
      <c r="L2" s="861"/>
      <c r="M2" s="861"/>
      <c r="N2" s="906"/>
      <c r="O2" s="906"/>
      <c r="P2" s="906"/>
      <c r="Q2" s="906"/>
      <c r="R2" s="827"/>
      <c r="S2" s="826"/>
      <c r="T2" s="658"/>
      <c r="U2" s="658"/>
      <c r="V2" s="658"/>
      <c r="W2" s="658"/>
      <c r="X2" s="658"/>
    </row>
    <row r="3" spans="1:24" x14ac:dyDescent="0.25">
      <c r="A3" s="982" t="s">
        <v>256</v>
      </c>
      <c r="B3" s="1063" t="s">
        <v>257</v>
      </c>
      <c r="C3" s="1063"/>
      <c r="D3" s="1063"/>
      <c r="E3" s="1063"/>
      <c r="F3" s="827"/>
      <c r="G3" s="861"/>
      <c r="H3" s="861"/>
      <c r="I3" s="861"/>
      <c r="J3" s="861"/>
      <c r="K3" s="861"/>
      <c r="L3" s="861"/>
      <c r="M3" s="861"/>
      <c r="N3" s="906"/>
      <c r="O3" s="906"/>
      <c r="P3" s="906"/>
      <c r="Q3" s="906"/>
      <c r="R3" s="827"/>
      <c r="S3" s="826"/>
      <c r="T3" s="658"/>
      <c r="U3" s="658"/>
      <c r="V3" s="658"/>
      <c r="W3" s="658"/>
      <c r="X3" s="658"/>
    </row>
    <row r="4" spans="1:24" x14ac:dyDescent="0.25">
      <c r="A4" s="983" t="s">
        <v>258</v>
      </c>
      <c r="B4" s="1063" t="s">
        <v>259</v>
      </c>
      <c r="C4" s="1063"/>
      <c r="D4" s="1063"/>
      <c r="E4" s="1063"/>
      <c r="F4" s="827"/>
      <c r="G4" s="861"/>
      <c r="H4" s="861"/>
      <c r="I4" s="861"/>
      <c r="J4" s="861"/>
      <c r="K4" s="861"/>
      <c r="L4" s="861"/>
      <c r="M4" s="861"/>
      <c r="N4" s="906"/>
      <c r="O4" s="906"/>
      <c r="P4" s="906"/>
      <c r="Q4" s="906"/>
      <c r="R4" s="827"/>
      <c r="S4" s="826"/>
      <c r="T4" s="658"/>
      <c r="U4" s="658"/>
      <c r="V4" s="658"/>
      <c r="W4" s="658"/>
      <c r="X4" s="658"/>
    </row>
    <row r="5" spans="1:24" x14ac:dyDescent="0.25">
      <c r="A5" s="983" t="s">
        <v>260</v>
      </c>
      <c r="B5" s="1063" t="s">
        <v>261</v>
      </c>
      <c r="C5" s="1063"/>
      <c r="D5" s="1063"/>
      <c r="E5" s="1063"/>
      <c r="F5" s="827"/>
      <c r="G5" s="861"/>
      <c r="H5" s="861"/>
      <c r="I5" s="861"/>
      <c r="J5" s="861"/>
      <c r="K5" s="861"/>
      <c r="L5" s="861"/>
      <c r="M5" s="861"/>
      <c r="N5" s="906"/>
      <c r="O5" s="906"/>
      <c r="P5" s="906"/>
      <c r="Q5" s="906"/>
      <c r="R5" s="827"/>
      <c r="S5" s="826"/>
      <c r="T5" s="658"/>
      <c r="U5" s="658"/>
      <c r="V5" s="658"/>
      <c r="W5" s="658"/>
      <c r="X5" s="658"/>
    </row>
    <row r="6" spans="1:24" x14ac:dyDescent="0.25">
      <c r="A6" s="983" t="s">
        <v>262</v>
      </c>
      <c r="B6" s="1063" t="s">
        <v>263</v>
      </c>
      <c r="C6" s="1063"/>
      <c r="D6" s="1063"/>
      <c r="E6" s="1063"/>
      <c r="F6" s="827"/>
      <c r="G6" s="861"/>
      <c r="H6" s="861"/>
      <c r="I6" s="861"/>
      <c r="J6" s="861"/>
      <c r="K6" s="861"/>
      <c r="L6" s="861"/>
      <c r="M6" s="861"/>
      <c r="N6" s="906"/>
      <c r="O6" s="906"/>
      <c r="P6" s="906"/>
      <c r="Q6" s="906"/>
      <c r="R6" s="827"/>
      <c r="S6" s="826"/>
      <c r="T6" s="658"/>
      <c r="U6" s="658"/>
      <c r="V6" s="658"/>
      <c r="W6" s="658"/>
      <c r="X6" s="658"/>
    </row>
    <row r="7" spans="1:24" x14ac:dyDescent="0.25">
      <c r="A7" s="983" t="s">
        <v>264</v>
      </c>
      <c r="B7" s="1063" t="s">
        <v>265</v>
      </c>
      <c r="C7" s="1063"/>
      <c r="D7" s="1063"/>
      <c r="E7" s="1063"/>
      <c r="F7" s="827"/>
      <c r="G7" s="861"/>
      <c r="H7" s="861"/>
      <c r="I7" s="861"/>
      <c r="J7" s="861"/>
      <c r="K7" s="861"/>
      <c r="L7" s="861"/>
      <c r="M7" s="861"/>
      <c r="N7" s="906"/>
      <c r="O7" s="906"/>
      <c r="P7" s="906"/>
      <c r="Q7" s="906"/>
      <c r="R7" s="827"/>
      <c r="S7" s="826"/>
      <c r="T7" s="658"/>
      <c r="U7" s="658"/>
      <c r="V7" s="658"/>
      <c r="W7" s="658"/>
      <c r="X7" s="658"/>
    </row>
    <row r="8" spans="1:24" x14ac:dyDescent="0.25">
      <c r="A8" s="983" t="s">
        <v>266</v>
      </c>
      <c r="B8" s="1063" t="s">
        <v>267</v>
      </c>
      <c r="C8" s="1063"/>
      <c r="D8" s="1063"/>
      <c r="E8" s="1063"/>
      <c r="F8" s="827"/>
      <c r="G8" s="861"/>
      <c r="H8" s="861"/>
      <c r="I8" s="861"/>
      <c r="J8" s="861"/>
      <c r="K8" s="861"/>
      <c r="L8" s="861"/>
      <c r="M8" s="861"/>
      <c r="N8" s="906"/>
      <c r="O8" s="906"/>
      <c r="P8" s="906"/>
      <c r="Q8" s="906"/>
      <c r="R8" s="827"/>
      <c r="S8" s="826"/>
      <c r="T8" s="658"/>
      <c r="U8" s="658"/>
      <c r="V8" s="658"/>
      <c r="W8" s="658"/>
      <c r="X8" s="658"/>
    </row>
    <row r="9" spans="1:24" x14ac:dyDescent="0.25">
      <c r="A9" s="983" t="s">
        <v>268</v>
      </c>
      <c r="B9" s="1063" t="s">
        <v>269</v>
      </c>
      <c r="C9" s="1063"/>
      <c r="D9" s="1063"/>
      <c r="E9" s="1063"/>
      <c r="F9" s="827"/>
      <c r="G9" s="861"/>
      <c r="H9" s="861"/>
      <c r="I9" s="861"/>
      <c r="J9" s="861"/>
      <c r="K9" s="861"/>
      <c r="L9" s="861"/>
      <c r="M9" s="861"/>
      <c r="N9" s="906"/>
      <c r="O9" s="906"/>
      <c r="P9" s="906"/>
      <c r="Q9" s="906"/>
      <c r="R9" s="827"/>
      <c r="S9" s="826"/>
      <c r="T9" s="658"/>
      <c r="U9" s="658"/>
      <c r="V9" s="658"/>
      <c r="W9" s="658"/>
      <c r="X9" s="658"/>
    </row>
    <row r="10" spans="1:24" x14ac:dyDescent="0.25">
      <c r="A10" s="983" t="s">
        <v>270</v>
      </c>
      <c r="B10" s="1063" t="s">
        <v>271</v>
      </c>
      <c r="C10" s="1063"/>
      <c r="D10" s="1063"/>
      <c r="E10" s="1063"/>
      <c r="F10" s="827"/>
      <c r="G10" s="861"/>
      <c r="H10" s="861"/>
      <c r="I10" s="861"/>
      <c r="J10" s="861"/>
      <c r="K10" s="861"/>
      <c r="L10" s="861"/>
      <c r="M10" s="861"/>
      <c r="N10" s="906"/>
      <c r="O10" s="906"/>
      <c r="P10" s="906"/>
      <c r="Q10" s="906"/>
      <c r="R10" s="827"/>
      <c r="S10" s="826"/>
      <c r="T10" s="658"/>
      <c r="U10" s="658"/>
      <c r="V10" s="658"/>
      <c r="W10" s="658"/>
      <c r="X10" s="658"/>
    </row>
    <row r="11" spans="1:24" x14ac:dyDescent="0.25">
      <c r="A11" s="983" t="s">
        <v>272</v>
      </c>
      <c r="B11" s="1063" t="s">
        <v>273</v>
      </c>
      <c r="C11" s="1063"/>
      <c r="D11" s="1063"/>
      <c r="E11" s="1063"/>
      <c r="F11" s="827"/>
      <c r="G11" s="861"/>
      <c r="H11" s="861"/>
      <c r="I11" s="861"/>
      <c r="J11" s="861"/>
      <c r="K11" s="861"/>
      <c r="L11" s="861"/>
      <c r="M11" s="861"/>
      <c r="N11" s="906"/>
      <c r="O11" s="906"/>
      <c r="P11" s="906"/>
      <c r="Q11" s="906"/>
      <c r="R11" s="827"/>
      <c r="S11" s="826"/>
      <c r="T11" s="658"/>
      <c r="U11" s="658"/>
      <c r="V11" s="658"/>
      <c r="W11" s="658"/>
      <c r="X11" s="658"/>
    </row>
    <row r="12" spans="1:24" x14ac:dyDescent="0.25">
      <c r="A12" s="983" t="s">
        <v>274</v>
      </c>
      <c r="B12" s="1063" t="s">
        <v>275</v>
      </c>
      <c r="C12" s="1063"/>
      <c r="D12" s="1063"/>
      <c r="E12" s="1063"/>
      <c r="F12" s="827"/>
      <c r="G12" s="861"/>
      <c r="H12" s="861"/>
      <c r="I12" s="861"/>
      <c r="J12" s="861"/>
      <c r="K12" s="861"/>
      <c r="L12" s="861"/>
      <c r="M12" s="861"/>
      <c r="N12" s="906"/>
      <c r="O12" s="906"/>
      <c r="P12" s="906"/>
      <c r="Q12" s="906"/>
      <c r="R12" s="827"/>
      <c r="S12" s="826"/>
      <c r="T12" s="658"/>
      <c r="U12" s="658"/>
      <c r="V12" s="658"/>
      <c r="W12" s="658"/>
      <c r="X12" s="658"/>
    </row>
    <row r="13" spans="1:24" x14ac:dyDescent="0.25">
      <c r="A13" s="983" t="s">
        <v>276</v>
      </c>
      <c r="B13" s="1063" t="s">
        <v>277</v>
      </c>
      <c r="C13" s="1063"/>
      <c r="D13" s="1063"/>
      <c r="E13" s="1063"/>
      <c r="F13" s="827"/>
      <c r="G13" s="861"/>
      <c r="H13" s="861"/>
      <c r="I13" s="861"/>
      <c r="J13" s="861"/>
      <c r="K13" s="861"/>
      <c r="L13" s="861"/>
      <c r="M13" s="861"/>
      <c r="N13" s="906"/>
      <c r="O13" s="906"/>
      <c r="P13" s="906"/>
      <c r="Q13" s="906"/>
      <c r="R13" s="827"/>
      <c r="S13" s="826"/>
      <c r="T13" s="658"/>
      <c r="U13" s="658"/>
      <c r="V13" s="658"/>
      <c r="W13" s="658"/>
      <c r="X13" s="658"/>
    </row>
    <row r="14" spans="1:24" x14ac:dyDescent="0.25">
      <c r="A14" s="983" t="s">
        <v>278</v>
      </c>
      <c r="B14" s="1063" t="s">
        <v>279</v>
      </c>
      <c r="C14" s="1063"/>
      <c r="D14" s="1063"/>
      <c r="E14" s="1063"/>
      <c r="F14" s="827"/>
      <c r="G14" s="861"/>
      <c r="H14" s="861"/>
      <c r="I14" s="861"/>
      <c r="J14" s="861"/>
      <c r="K14" s="861"/>
      <c r="L14" s="861"/>
      <c r="M14" s="861"/>
      <c r="N14" s="906"/>
      <c r="O14" s="906"/>
      <c r="P14" s="906"/>
      <c r="Q14" s="906"/>
      <c r="R14" s="827"/>
      <c r="S14" s="826"/>
      <c r="T14" s="658"/>
      <c r="U14" s="658"/>
      <c r="V14" s="658"/>
      <c r="W14" s="658"/>
      <c r="X14" s="658"/>
    </row>
    <row r="15" spans="1:24" x14ac:dyDescent="0.25">
      <c r="A15" s="983" t="s">
        <v>280</v>
      </c>
      <c r="B15" s="1063" t="s">
        <v>281</v>
      </c>
      <c r="C15" s="1063"/>
      <c r="D15" s="1063"/>
      <c r="E15" s="1063"/>
      <c r="F15" s="827"/>
      <c r="G15" s="861"/>
      <c r="H15" s="861"/>
      <c r="I15" s="861"/>
      <c r="J15" s="861"/>
      <c r="K15" s="861"/>
      <c r="L15" s="861"/>
      <c r="M15" s="861"/>
      <c r="N15" s="906"/>
      <c r="O15" s="906"/>
      <c r="P15" s="906"/>
      <c r="Q15" s="906"/>
      <c r="R15" s="827"/>
      <c r="S15" s="826"/>
      <c r="T15" s="658"/>
      <c r="U15" s="658"/>
      <c r="V15" s="658"/>
      <c r="W15" s="658"/>
      <c r="X15" s="658"/>
    </row>
    <row r="16" spans="1:24" x14ac:dyDescent="0.25">
      <c r="A16" s="826"/>
      <c r="B16" s="826"/>
      <c r="C16" s="826"/>
      <c r="D16" s="826"/>
      <c r="E16" s="826"/>
      <c r="F16" s="826"/>
      <c r="G16" s="826"/>
      <c r="H16" s="826"/>
      <c r="I16" s="826"/>
      <c r="J16" s="826"/>
      <c r="K16" s="826"/>
      <c r="L16" s="826"/>
      <c r="M16" s="826"/>
      <c r="N16" s="826"/>
      <c r="O16" s="826"/>
      <c r="P16" s="826"/>
      <c r="Q16" s="826"/>
      <c r="R16" s="826"/>
      <c r="S16" s="826"/>
      <c r="T16" s="658"/>
      <c r="U16" s="658"/>
      <c r="V16" s="658"/>
      <c r="W16" s="658"/>
      <c r="X16" s="658"/>
    </row>
    <row r="17" spans="1:20" s="825" customFormat="1" ht="11.25" x14ac:dyDescent="0.2">
      <c r="A17" s="1036" t="s">
        <v>258</v>
      </c>
      <c r="B17" s="1036" t="s">
        <v>1161</v>
      </c>
      <c r="C17" s="1036" t="s">
        <v>1162</v>
      </c>
      <c r="D17" s="1036" t="s">
        <v>1163</v>
      </c>
      <c r="E17" s="1036" t="s">
        <v>262</v>
      </c>
      <c r="F17" s="1036" t="s">
        <v>264</v>
      </c>
      <c r="G17" s="1036" t="s">
        <v>266</v>
      </c>
      <c r="H17" s="1036" t="s">
        <v>268</v>
      </c>
      <c r="I17" s="1036"/>
      <c r="J17" s="1036" t="s">
        <v>272</v>
      </c>
      <c r="K17" s="1036" t="s">
        <v>274</v>
      </c>
      <c r="L17" s="1036" t="s">
        <v>276</v>
      </c>
      <c r="M17" s="1036" t="s">
        <v>278</v>
      </c>
      <c r="N17" s="1037" t="s">
        <v>280</v>
      </c>
      <c r="O17" s="1017"/>
      <c r="P17" s="863"/>
      <c r="Q17" s="863"/>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c r="Q18" s="827"/>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827"/>
    </row>
    <row r="20" spans="1:20" x14ac:dyDescent="0.25">
      <c r="A20" s="1040"/>
      <c r="B20" s="1041"/>
      <c r="C20" s="1042"/>
      <c r="D20" s="1043"/>
      <c r="E20" s="1042"/>
      <c r="F20" s="1042"/>
      <c r="G20" s="1042"/>
      <c r="H20" s="1044"/>
      <c r="I20" s="1045"/>
      <c r="J20" s="1045"/>
      <c r="K20" s="1045"/>
      <c r="L20" s="1045"/>
      <c r="M20" s="1042"/>
      <c r="N20" s="1046"/>
    </row>
    <row r="21" spans="1:20" x14ac:dyDescent="0.25">
      <c r="A21" s="1040"/>
      <c r="B21" s="1041"/>
      <c r="C21" s="1042"/>
      <c r="D21" s="1043"/>
      <c r="E21" s="1042"/>
      <c r="F21" s="1042"/>
      <c r="G21" s="1042"/>
      <c r="H21" s="1044"/>
      <c r="I21" s="1045"/>
      <c r="J21" s="1045"/>
      <c r="K21" s="1045"/>
      <c r="L21" s="1045"/>
      <c r="M21" s="1042"/>
      <c r="N21" s="1046"/>
    </row>
    <row r="22" spans="1:20" x14ac:dyDescent="0.25">
      <c r="A22" s="1040"/>
      <c r="B22" s="1041"/>
      <c r="C22" s="1042"/>
      <c r="D22" s="1043"/>
      <c r="E22" s="1042"/>
      <c r="F22" s="1042"/>
      <c r="G22" s="1042"/>
      <c r="H22" s="1044"/>
      <c r="I22" s="1045"/>
      <c r="J22" s="1045"/>
      <c r="K22" s="1045"/>
      <c r="L22" s="1045"/>
      <c r="M22" s="1042"/>
      <c r="N22" s="1046"/>
    </row>
    <row r="23" spans="1:20" x14ac:dyDescent="0.25">
      <c r="A23" s="1040"/>
      <c r="B23" s="1041"/>
      <c r="C23" s="1042"/>
      <c r="D23" s="1043"/>
      <c r="E23" s="1042"/>
      <c r="F23" s="1042"/>
      <c r="G23" s="1042"/>
      <c r="H23" s="1044"/>
      <c r="I23" s="1045"/>
      <c r="J23" s="1045"/>
      <c r="K23" s="1045"/>
      <c r="L23" s="1045"/>
      <c r="M23" s="1042"/>
      <c r="N23" s="1046"/>
    </row>
    <row r="24" spans="1:20" x14ac:dyDescent="0.25">
      <c r="A24" s="1040"/>
      <c r="B24" s="1041"/>
      <c r="C24" s="1042"/>
      <c r="D24" s="1043"/>
      <c r="E24" s="1042"/>
      <c r="F24" s="1042"/>
      <c r="G24" s="1042"/>
      <c r="H24" s="1047"/>
      <c r="I24" s="1045"/>
      <c r="J24" s="1045"/>
      <c r="K24" s="1045"/>
      <c r="L24" s="1045"/>
      <c r="M24" s="1042"/>
      <c r="N24" s="1046"/>
    </row>
    <row r="25" spans="1:20" x14ac:dyDescent="0.25">
      <c r="A25" s="806"/>
      <c r="B25" s="806"/>
      <c r="C25" s="806"/>
      <c r="D25" s="806"/>
      <c r="E25" s="806"/>
      <c r="F25" s="806"/>
      <c r="G25" s="806"/>
      <c r="H25" s="806"/>
      <c r="I25" s="1048">
        <f>SUM(I20:I24)</f>
        <v>0</v>
      </c>
      <c r="J25" s="806"/>
      <c r="K25" s="806"/>
      <c r="L25" s="806"/>
      <c r="M25" s="806"/>
      <c r="N25" s="806"/>
    </row>
  </sheetData>
  <mergeCells count="24">
    <mergeCell ref="N18:N19"/>
    <mergeCell ref="B13:E13"/>
    <mergeCell ref="B14:E14"/>
    <mergeCell ref="B15:E15"/>
    <mergeCell ref="I18:I19"/>
    <mergeCell ref="J18:M18"/>
    <mergeCell ref="G18:G19"/>
    <mergeCell ref="H18:H19"/>
    <mergeCell ref="F18:F19"/>
    <mergeCell ref="B8:E8"/>
    <mergeCell ref="B9:E9"/>
    <mergeCell ref="B10:E10"/>
    <mergeCell ref="B11:E11"/>
    <mergeCell ref="B12:E12"/>
    <mergeCell ref="B3:E3"/>
    <mergeCell ref="B4:E4"/>
    <mergeCell ref="B5:E5"/>
    <mergeCell ref="B6:E6"/>
    <mergeCell ref="B7:E7"/>
    <mergeCell ref="A18:A19"/>
    <mergeCell ref="B18:B19"/>
    <mergeCell ref="C18:C19"/>
    <mergeCell ref="D18:D19"/>
    <mergeCell ref="E18:E19"/>
  </mergeCells>
  <pageMargins left="0.7" right="0.7" top="0.75" bottom="0.75" header="0.3" footer="0.3"/>
  <pageSetup paperSize="9" scale="8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24"/>
  <sheetViews>
    <sheetView view="pageBreakPreview" zoomScale="60" zoomScaleNormal="100" workbookViewId="0">
      <selection activeCell="H68" sqref="H68"/>
    </sheetView>
  </sheetViews>
  <sheetFormatPr defaultRowHeight="15" x14ac:dyDescent="0.25"/>
  <cols>
    <col min="1" max="1" width="15.28515625" customWidth="1"/>
    <col min="4" max="4" width="16.5703125" customWidth="1"/>
    <col min="5" max="5" width="12.7109375" customWidth="1"/>
    <col min="6" max="6" width="19.85546875" customWidth="1"/>
    <col min="7" max="7" width="11.85546875" customWidth="1"/>
    <col min="8" max="8" width="11" bestFit="1" customWidth="1"/>
    <col min="9" max="9" width="17.7109375" bestFit="1" customWidth="1"/>
    <col min="11" max="11" width="11" customWidth="1"/>
    <col min="12" max="12" width="10.5703125" bestFit="1" customWidth="1"/>
    <col min="13" max="13" width="8.42578125" bestFit="1" customWidth="1"/>
    <col min="15" max="15" width="11.85546875" customWidth="1"/>
  </cols>
  <sheetData>
    <row r="1" spans="1:24" x14ac:dyDescent="0.25">
      <c r="A1" s="979" t="s">
        <v>252</v>
      </c>
      <c r="B1" s="827"/>
      <c r="C1" s="826"/>
      <c r="D1" s="905"/>
      <c r="E1" s="827"/>
      <c r="F1" s="827"/>
      <c r="G1" s="861"/>
      <c r="H1" s="861"/>
      <c r="I1" s="861"/>
      <c r="J1" s="861"/>
      <c r="K1" s="861"/>
      <c r="L1" s="861"/>
      <c r="M1" s="861"/>
      <c r="N1" s="906"/>
      <c r="O1" s="906"/>
      <c r="P1" s="906"/>
      <c r="Q1" s="906"/>
      <c r="R1" s="827"/>
      <c r="S1" s="826"/>
      <c r="T1" s="658"/>
      <c r="U1" s="658"/>
      <c r="V1" s="658"/>
      <c r="W1" s="658"/>
      <c r="X1" s="658"/>
    </row>
    <row r="2" spans="1:24" x14ac:dyDescent="0.25">
      <c r="A2" s="978" t="s">
        <v>255</v>
      </c>
      <c r="B2" s="978"/>
      <c r="C2" s="980"/>
      <c r="D2" s="981"/>
      <c r="E2" s="981"/>
      <c r="F2" s="827"/>
      <c r="G2" s="861"/>
      <c r="H2" s="861"/>
      <c r="I2" s="861"/>
      <c r="J2" s="861"/>
      <c r="K2" s="861"/>
      <c r="L2" s="861"/>
      <c r="M2" s="861"/>
      <c r="N2" s="906"/>
      <c r="O2" s="906"/>
      <c r="P2" s="906"/>
      <c r="Q2" s="906"/>
      <c r="R2" s="827"/>
      <c r="S2" s="826"/>
      <c r="T2" s="658"/>
      <c r="U2" s="658"/>
      <c r="V2" s="658"/>
      <c r="W2" s="658"/>
      <c r="X2" s="658"/>
    </row>
    <row r="3" spans="1:24" x14ac:dyDescent="0.25">
      <c r="A3" s="982" t="s">
        <v>256</v>
      </c>
      <c r="B3" s="1063" t="s">
        <v>257</v>
      </c>
      <c r="C3" s="1063"/>
      <c r="D3" s="1063"/>
      <c r="E3" s="1063"/>
      <c r="F3" s="827"/>
      <c r="G3" s="861"/>
      <c r="H3" s="861"/>
      <c r="I3" s="861"/>
      <c r="J3" s="861"/>
      <c r="K3" s="861"/>
      <c r="L3" s="861"/>
      <c r="M3" s="861"/>
      <c r="N3" s="906"/>
      <c r="O3" s="906"/>
      <c r="P3" s="906"/>
      <c r="Q3" s="906"/>
      <c r="R3" s="827"/>
      <c r="S3" s="826"/>
      <c r="T3" s="658"/>
      <c r="U3" s="658"/>
      <c r="V3" s="658"/>
      <c r="W3" s="658"/>
      <c r="X3" s="658"/>
    </row>
    <row r="4" spans="1:24" x14ac:dyDescent="0.25">
      <c r="A4" s="983" t="s">
        <v>258</v>
      </c>
      <c r="B4" s="1063" t="s">
        <v>259</v>
      </c>
      <c r="C4" s="1063"/>
      <c r="D4" s="1063"/>
      <c r="E4" s="1063"/>
      <c r="F4" s="827"/>
      <c r="G4" s="861"/>
      <c r="H4" s="861"/>
      <c r="I4" s="861"/>
      <c r="J4" s="861"/>
      <c r="K4" s="861"/>
      <c r="L4" s="861"/>
      <c r="M4" s="861"/>
      <c r="N4" s="906"/>
      <c r="O4" s="906"/>
      <c r="P4" s="906"/>
      <c r="Q4" s="906"/>
      <c r="R4" s="827"/>
      <c r="S4" s="826"/>
      <c r="T4" s="658"/>
      <c r="U4" s="658"/>
      <c r="V4" s="658"/>
      <c r="W4" s="658"/>
      <c r="X4" s="658"/>
    </row>
    <row r="5" spans="1:24" x14ac:dyDescent="0.25">
      <c r="A5" s="983" t="s">
        <v>260</v>
      </c>
      <c r="B5" s="1063" t="s">
        <v>261</v>
      </c>
      <c r="C5" s="1063"/>
      <c r="D5" s="1063"/>
      <c r="E5" s="1063"/>
      <c r="F5" s="827"/>
      <c r="G5" s="861"/>
      <c r="H5" s="861"/>
      <c r="I5" s="861"/>
      <c r="J5" s="861"/>
      <c r="K5" s="861"/>
      <c r="L5" s="861"/>
      <c r="M5" s="861"/>
      <c r="N5" s="906"/>
      <c r="O5" s="906"/>
      <c r="P5" s="906"/>
      <c r="Q5" s="906"/>
      <c r="R5" s="827"/>
      <c r="S5" s="826"/>
      <c r="T5" s="658"/>
      <c r="U5" s="658"/>
      <c r="V5" s="658"/>
      <c r="W5" s="658"/>
      <c r="X5" s="658"/>
    </row>
    <row r="6" spans="1:24" x14ac:dyDescent="0.25">
      <c r="A6" s="983" t="s">
        <v>262</v>
      </c>
      <c r="B6" s="1063" t="s">
        <v>263</v>
      </c>
      <c r="C6" s="1063"/>
      <c r="D6" s="1063"/>
      <c r="E6" s="1063"/>
      <c r="F6" s="827"/>
      <c r="G6" s="861"/>
      <c r="H6" s="861"/>
      <c r="I6" s="861"/>
      <c r="J6" s="861"/>
      <c r="K6" s="861"/>
      <c r="L6" s="861"/>
      <c r="M6" s="861"/>
      <c r="N6" s="906"/>
      <c r="O6" s="906"/>
      <c r="P6" s="906"/>
      <c r="Q6" s="906"/>
      <c r="R6" s="827"/>
      <c r="S6" s="826"/>
      <c r="T6" s="658"/>
      <c r="U6" s="658"/>
      <c r="V6" s="658"/>
      <c r="W6" s="658"/>
      <c r="X6" s="658"/>
    </row>
    <row r="7" spans="1:24" x14ac:dyDescent="0.25">
      <c r="A7" s="983" t="s">
        <v>264</v>
      </c>
      <c r="B7" s="1063" t="s">
        <v>265</v>
      </c>
      <c r="C7" s="1063"/>
      <c r="D7" s="1063"/>
      <c r="E7" s="1063"/>
      <c r="F7" s="827"/>
      <c r="G7" s="861"/>
      <c r="H7" s="861"/>
      <c r="I7" s="861"/>
      <c r="J7" s="861"/>
      <c r="K7" s="861"/>
      <c r="L7" s="861"/>
      <c r="M7" s="861"/>
      <c r="N7" s="906"/>
      <c r="O7" s="906"/>
      <c r="P7" s="906"/>
      <c r="Q7" s="906"/>
      <c r="R7" s="827"/>
      <c r="S7" s="826"/>
      <c r="T7" s="658"/>
      <c r="U7" s="658"/>
      <c r="V7" s="658"/>
      <c r="W7" s="658"/>
      <c r="X7" s="658"/>
    </row>
    <row r="8" spans="1:24" x14ac:dyDescent="0.25">
      <c r="A8" s="983" t="s">
        <v>266</v>
      </c>
      <c r="B8" s="1063" t="s">
        <v>267</v>
      </c>
      <c r="C8" s="1063"/>
      <c r="D8" s="1063"/>
      <c r="E8" s="1063"/>
      <c r="F8" s="827"/>
      <c r="G8" s="861"/>
      <c r="H8" s="861"/>
      <c r="I8" s="861"/>
      <c r="J8" s="861"/>
      <c r="K8" s="861"/>
      <c r="L8" s="861"/>
      <c r="M8" s="861"/>
      <c r="N8" s="906"/>
      <c r="O8" s="906"/>
      <c r="P8" s="906"/>
      <c r="Q8" s="906"/>
      <c r="R8" s="827"/>
      <c r="S8" s="826"/>
      <c r="T8" s="658"/>
      <c r="U8" s="658"/>
      <c r="V8" s="658"/>
      <c r="W8" s="658"/>
      <c r="X8" s="658"/>
    </row>
    <row r="9" spans="1:24" x14ac:dyDescent="0.25">
      <c r="A9" s="983" t="s">
        <v>268</v>
      </c>
      <c r="B9" s="1063" t="s">
        <v>269</v>
      </c>
      <c r="C9" s="1063"/>
      <c r="D9" s="1063"/>
      <c r="E9" s="1063"/>
      <c r="F9" s="827"/>
      <c r="G9" s="861"/>
      <c r="H9" s="861"/>
      <c r="I9" s="861"/>
      <c r="J9" s="861"/>
      <c r="K9" s="861"/>
      <c r="L9" s="861"/>
      <c r="M9" s="861"/>
      <c r="N9" s="906"/>
      <c r="O9" s="906"/>
      <c r="P9" s="906"/>
      <c r="Q9" s="906"/>
      <c r="R9" s="827"/>
      <c r="S9" s="826"/>
      <c r="T9" s="658"/>
      <c r="U9" s="658"/>
      <c r="V9" s="658"/>
      <c r="W9" s="658"/>
      <c r="X9" s="658"/>
    </row>
    <row r="10" spans="1:24" x14ac:dyDescent="0.25">
      <c r="A10" s="983" t="s">
        <v>270</v>
      </c>
      <c r="B10" s="1063" t="s">
        <v>271</v>
      </c>
      <c r="C10" s="1063"/>
      <c r="D10" s="1063"/>
      <c r="E10" s="1063"/>
      <c r="F10" s="827"/>
      <c r="G10" s="861"/>
      <c r="H10" s="861"/>
      <c r="I10" s="861"/>
      <c r="J10" s="861"/>
      <c r="K10" s="861"/>
      <c r="L10" s="861"/>
      <c r="M10" s="861"/>
      <c r="N10" s="906"/>
      <c r="O10" s="906"/>
      <c r="P10" s="906"/>
      <c r="Q10" s="906"/>
      <c r="R10" s="827"/>
      <c r="S10" s="826"/>
      <c r="T10" s="658"/>
      <c r="U10" s="658"/>
      <c r="V10" s="658"/>
      <c r="W10" s="658"/>
      <c r="X10" s="658"/>
    </row>
    <row r="11" spans="1:24" x14ac:dyDescent="0.25">
      <c r="A11" s="983" t="s">
        <v>272</v>
      </c>
      <c r="B11" s="1063" t="s">
        <v>273</v>
      </c>
      <c r="C11" s="1063"/>
      <c r="D11" s="1063"/>
      <c r="E11" s="1063"/>
      <c r="F11" s="827"/>
      <c r="G11" s="861"/>
      <c r="H11" s="861"/>
      <c r="I11" s="861"/>
      <c r="J11" s="861"/>
      <c r="K11" s="861"/>
      <c r="L11" s="861"/>
      <c r="M11" s="861"/>
      <c r="N11" s="906"/>
      <c r="O11" s="906"/>
      <c r="P11" s="906"/>
      <c r="Q11" s="906"/>
      <c r="R11" s="827"/>
      <c r="S11" s="826"/>
      <c r="T11" s="658"/>
      <c r="U11" s="658"/>
      <c r="V11" s="658"/>
      <c r="W11" s="658"/>
      <c r="X11" s="658"/>
    </row>
    <row r="12" spans="1:24" x14ac:dyDescent="0.25">
      <c r="A12" s="983" t="s">
        <v>274</v>
      </c>
      <c r="B12" s="1063" t="s">
        <v>275</v>
      </c>
      <c r="C12" s="1063"/>
      <c r="D12" s="1063"/>
      <c r="E12" s="1063"/>
      <c r="F12" s="827"/>
      <c r="G12" s="861"/>
      <c r="H12" s="861"/>
      <c r="I12" s="861"/>
      <c r="J12" s="861"/>
      <c r="K12" s="861"/>
      <c r="L12" s="861"/>
      <c r="M12" s="861"/>
      <c r="N12" s="906"/>
      <c r="O12" s="906"/>
      <c r="P12" s="906"/>
      <c r="Q12" s="906"/>
      <c r="R12" s="827"/>
      <c r="S12" s="826"/>
      <c r="T12" s="658"/>
      <c r="U12" s="658"/>
      <c r="V12" s="658"/>
      <c r="W12" s="658"/>
      <c r="X12" s="658"/>
    </row>
    <row r="13" spans="1:24" x14ac:dyDescent="0.25">
      <c r="A13" s="983" t="s">
        <v>276</v>
      </c>
      <c r="B13" s="1063" t="s">
        <v>277</v>
      </c>
      <c r="C13" s="1063"/>
      <c r="D13" s="1063"/>
      <c r="E13" s="1063"/>
      <c r="F13" s="827"/>
      <c r="G13" s="861"/>
      <c r="H13" s="861"/>
      <c r="I13" s="861"/>
      <c r="J13" s="861"/>
      <c r="K13" s="861"/>
      <c r="L13" s="861"/>
      <c r="M13" s="861"/>
      <c r="N13" s="906"/>
      <c r="O13" s="906"/>
      <c r="P13" s="906"/>
      <c r="Q13" s="906"/>
      <c r="R13" s="827"/>
      <c r="S13" s="826"/>
      <c r="T13" s="658"/>
      <c r="U13" s="658"/>
      <c r="V13" s="658"/>
      <c r="W13" s="658"/>
      <c r="X13" s="658"/>
    </row>
    <row r="14" spans="1:24" x14ac:dyDescent="0.25">
      <c r="A14" s="983" t="s">
        <v>278</v>
      </c>
      <c r="B14" s="1063" t="s">
        <v>279</v>
      </c>
      <c r="C14" s="1063"/>
      <c r="D14" s="1063"/>
      <c r="E14" s="1063"/>
      <c r="F14" s="827"/>
      <c r="G14" s="861"/>
      <c r="H14" s="861"/>
      <c r="I14" s="861"/>
      <c r="J14" s="861"/>
      <c r="K14" s="861"/>
      <c r="L14" s="861"/>
      <c r="M14" s="861"/>
      <c r="N14" s="906"/>
      <c r="O14" s="906"/>
      <c r="P14" s="906"/>
      <c r="Q14" s="906"/>
      <c r="R14" s="827"/>
      <c r="S14" s="826"/>
      <c r="T14" s="658"/>
      <c r="U14" s="658"/>
      <c r="V14" s="658"/>
      <c r="W14" s="658"/>
      <c r="X14" s="658"/>
    </row>
    <row r="15" spans="1:24" x14ac:dyDescent="0.25">
      <c r="A15" s="983" t="s">
        <v>280</v>
      </c>
      <c r="B15" s="1063" t="s">
        <v>281</v>
      </c>
      <c r="C15" s="1063"/>
      <c r="D15" s="1063"/>
      <c r="E15" s="1063"/>
      <c r="F15" s="827"/>
      <c r="G15" s="861"/>
      <c r="H15" s="861"/>
      <c r="I15" s="861"/>
      <c r="J15" s="861"/>
      <c r="K15" s="861"/>
      <c r="L15" s="861"/>
      <c r="M15" s="861"/>
      <c r="N15" s="906"/>
      <c r="O15" s="906"/>
      <c r="P15" s="906"/>
      <c r="Q15" s="906"/>
      <c r="R15" s="827"/>
      <c r="S15" s="826"/>
      <c r="T15" s="658"/>
      <c r="U15" s="658"/>
      <c r="V15" s="658"/>
      <c r="W15" s="658"/>
      <c r="X15" s="658"/>
    </row>
    <row r="16" spans="1:24" x14ac:dyDescent="0.25">
      <c r="A16" s="826"/>
      <c r="B16" s="826"/>
      <c r="C16" s="826"/>
      <c r="D16" s="826"/>
      <c r="E16" s="826"/>
      <c r="F16" s="826"/>
      <c r="G16" s="826"/>
      <c r="H16" s="826"/>
      <c r="I16" s="826"/>
      <c r="J16" s="826"/>
      <c r="K16" s="826"/>
      <c r="L16" s="826"/>
      <c r="M16" s="826"/>
      <c r="N16" s="826"/>
      <c r="O16" s="826"/>
      <c r="P16" s="826"/>
      <c r="Q16" s="826"/>
      <c r="R16" s="826"/>
      <c r="S16" s="826"/>
      <c r="T16" s="658"/>
      <c r="U16" s="658"/>
      <c r="V16" s="658"/>
      <c r="W16" s="658"/>
      <c r="X16" s="658"/>
    </row>
    <row r="17" spans="1:20" s="825" customFormat="1" ht="11.25" x14ac:dyDescent="0.2">
      <c r="A17" s="1036" t="s">
        <v>258</v>
      </c>
      <c r="B17" s="1036" t="s">
        <v>1161</v>
      </c>
      <c r="C17" s="1036" t="s">
        <v>1162</v>
      </c>
      <c r="D17" s="1036" t="s">
        <v>1163</v>
      </c>
      <c r="E17" s="1036" t="s">
        <v>262</v>
      </c>
      <c r="F17" s="1036" t="s">
        <v>264</v>
      </c>
      <c r="G17" s="1036" t="s">
        <v>266</v>
      </c>
      <c r="H17" s="1036" t="s">
        <v>268</v>
      </c>
      <c r="I17" s="1036"/>
      <c r="J17" s="1036" t="s">
        <v>272</v>
      </c>
      <c r="K17" s="1036" t="s">
        <v>274</v>
      </c>
      <c r="L17" s="1036" t="s">
        <v>276</v>
      </c>
      <c r="M17" s="1036" t="s">
        <v>278</v>
      </c>
      <c r="N17" s="1037" t="s">
        <v>280</v>
      </c>
      <c r="O17" s="1017"/>
      <c r="P17" s="863"/>
      <c r="Q17" s="863"/>
      <c r="R17" s="824"/>
      <c r="S17" s="824"/>
      <c r="T17" s="824"/>
    </row>
    <row r="18" spans="1:20" x14ac:dyDescent="0.25">
      <c r="A18" s="1064" t="s">
        <v>282</v>
      </c>
      <c r="B18" s="1064" t="s">
        <v>1200</v>
      </c>
      <c r="C18" s="1064" t="s">
        <v>284</v>
      </c>
      <c r="D18" s="1064" t="s">
        <v>285</v>
      </c>
      <c r="E18" s="1064" t="s">
        <v>286</v>
      </c>
      <c r="F18" s="1064" t="s">
        <v>287</v>
      </c>
      <c r="G18" s="1064" t="s">
        <v>288</v>
      </c>
      <c r="H18" s="1066" t="s">
        <v>1169</v>
      </c>
      <c r="I18" s="1066" t="s">
        <v>1166</v>
      </c>
      <c r="J18" s="1064" t="s">
        <v>289</v>
      </c>
      <c r="K18" s="1064"/>
      <c r="L18" s="1064"/>
      <c r="M18" s="1064"/>
      <c r="N18" s="1064" t="s">
        <v>290</v>
      </c>
      <c r="O18" s="911"/>
      <c r="P18" s="930"/>
      <c r="Q18" s="827"/>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827"/>
    </row>
    <row r="20" spans="1:20" ht="56.25" x14ac:dyDescent="0.25">
      <c r="A20" s="893">
        <v>1</v>
      </c>
      <c r="B20" s="851" t="s">
        <v>893</v>
      </c>
      <c r="C20" s="852"/>
      <c r="D20" s="852" t="s">
        <v>894</v>
      </c>
      <c r="E20" s="852" t="s">
        <v>895</v>
      </c>
      <c r="F20" s="852" t="s">
        <v>354</v>
      </c>
      <c r="G20" s="852">
        <v>1</v>
      </c>
      <c r="H20" s="1022">
        <v>3000</v>
      </c>
      <c r="I20" s="1022">
        <v>3000</v>
      </c>
      <c r="J20" s="853" t="s">
        <v>348</v>
      </c>
      <c r="K20" s="853"/>
      <c r="L20" s="853" t="s">
        <v>348</v>
      </c>
      <c r="M20" s="853"/>
      <c r="N20" s="852" t="s">
        <v>896</v>
      </c>
      <c r="O20" s="827"/>
    </row>
    <row r="21" spans="1:20" ht="56.25" x14ac:dyDescent="0.25">
      <c r="A21" s="893">
        <v>2</v>
      </c>
      <c r="B21" s="851" t="s">
        <v>893</v>
      </c>
      <c r="C21" s="852"/>
      <c r="D21" s="852" t="s">
        <v>897</v>
      </c>
      <c r="E21" s="852" t="s">
        <v>898</v>
      </c>
      <c r="F21" s="852" t="s">
        <v>899</v>
      </c>
      <c r="G21" s="852">
        <v>1</v>
      </c>
      <c r="H21" s="1022">
        <v>250</v>
      </c>
      <c r="I21" s="1022">
        <v>250</v>
      </c>
      <c r="J21" s="853"/>
      <c r="K21" s="853"/>
      <c r="L21" s="853" t="s">
        <v>348</v>
      </c>
      <c r="M21" s="853"/>
      <c r="N21" s="852" t="s">
        <v>896</v>
      </c>
      <c r="O21" s="827"/>
    </row>
    <row r="22" spans="1:20" ht="45" x14ac:dyDescent="0.25">
      <c r="A22" s="893">
        <v>3</v>
      </c>
      <c r="B22" s="851" t="s">
        <v>893</v>
      </c>
      <c r="C22" s="852"/>
      <c r="D22" s="852" t="s">
        <v>900</v>
      </c>
      <c r="E22" s="852" t="s">
        <v>901</v>
      </c>
      <c r="F22" s="852" t="s">
        <v>902</v>
      </c>
      <c r="G22" s="852">
        <v>2</v>
      </c>
      <c r="H22" s="854">
        <v>700</v>
      </c>
      <c r="I22" s="854">
        <v>700</v>
      </c>
      <c r="J22" s="853"/>
      <c r="K22" s="853" t="s">
        <v>348</v>
      </c>
      <c r="L22" s="853" t="s">
        <v>348</v>
      </c>
      <c r="M22" s="853"/>
      <c r="N22" s="852" t="s">
        <v>903</v>
      </c>
      <c r="O22" s="827"/>
    </row>
    <row r="23" spans="1:20" ht="225" x14ac:dyDescent="0.25">
      <c r="A23" s="893">
        <v>4</v>
      </c>
      <c r="B23" s="844" t="s">
        <v>893</v>
      </c>
      <c r="C23" s="786"/>
      <c r="D23" s="786" t="s">
        <v>1127</v>
      </c>
      <c r="E23" s="1023" t="s">
        <v>1128</v>
      </c>
      <c r="F23" s="1023" t="s">
        <v>1129</v>
      </c>
      <c r="G23" s="786">
        <v>1</v>
      </c>
      <c r="H23" s="846">
        <v>3000</v>
      </c>
      <c r="I23" s="846">
        <v>3000</v>
      </c>
      <c r="J23" s="845" t="s">
        <v>348</v>
      </c>
      <c r="K23" s="845"/>
      <c r="L23" s="845" t="s">
        <v>348</v>
      </c>
      <c r="M23" s="845"/>
      <c r="N23" s="786" t="s">
        <v>1130</v>
      </c>
      <c r="O23" s="826" t="s">
        <v>1198</v>
      </c>
    </row>
    <row r="24" spans="1:20" x14ac:dyDescent="0.25">
      <c r="A24" s="827"/>
      <c r="B24" s="905"/>
      <c r="C24" s="827"/>
      <c r="D24" s="826"/>
      <c r="E24" s="827"/>
      <c r="F24" s="827"/>
      <c r="G24" s="1024" t="s">
        <v>782</v>
      </c>
      <c r="I24" s="1039">
        <f>SUM(I20:I23)</f>
        <v>6950</v>
      </c>
      <c r="J24" s="906"/>
      <c r="K24" s="906"/>
      <c r="L24" s="906"/>
      <c r="M24" s="827"/>
      <c r="N24" s="827"/>
      <c r="O24" s="827"/>
    </row>
  </sheetData>
  <mergeCells count="24">
    <mergeCell ref="N18:N19"/>
    <mergeCell ref="B15:E15"/>
    <mergeCell ref="A18:A19"/>
    <mergeCell ref="B18:B19"/>
    <mergeCell ref="C18:C19"/>
    <mergeCell ref="D18:D19"/>
    <mergeCell ref="E18:E19"/>
    <mergeCell ref="F18:F19"/>
    <mergeCell ref="G18:G19"/>
    <mergeCell ref="H18:H19"/>
    <mergeCell ref="I18:I19"/>
    <mergeCell ref="J18:M18"/>
    <mergeCell ref="B14:E14"/>
    <mergeCell ref="B3:E3"/>
    <mergeCell ref="B4:E4"/>
    <mergeCell ref="B5:E5"/>
    <mergeCell ref="B6:E6"/>
    <mergeCell ref="B7:E7"/>
    <mergeCell ref="B8:E8"/>
    <mergeCell ref="B9:E9"/>
    <mergeCell ref="B10:E10"/>
    <mergeCell ref="B11:E11"/>
    <mergeCell ref="B12:E12"/>
    <mergeCell ref="B13:E13"/>
  </mergeCells>
  <pageMargins left="0.7" right="0.7"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80"/>
  <sheetViews>
    <sheetView view="pageBreakPreview" zoomScale="80" zoomScaleNormal="80" zoomScalePageLayoutView="80" workbookViewId="0">
      <pane ySplit="1" topLeftCell="A146" activePane="bottomLeft" state="frozen"/>
      <selection activeCell="H68" sqref="H68"/>
      <selection pane="bottomLeft" activeCell="H68" sqref="H68"/>
    </sheetView>
  </sheetViews>
  <sheetFormatPr defaultColWidth="15.7109375" defaultRowHeight="15" x14ac:dyDescent="0.25"/>
  <cols>
    <col min="1" max="1" width="10.28515625" style="107" customWidth="1"/>
    <col min="2" max="2" width="30.140625" style="107" customWidth="1"/>
    <col min="3" max="3" width="15.7109375" style="107"/>
    <col min="4" max="4" width="55.42578125" style="108" customWidth="1"/>
    <col min="5" max="5" width="16" style="109" customWidth="1"/>
    <col min="6" max="6" width="23.85546875" style="109" customWidth="1"/>
    <col min="7" max="7" width="22.7109375" style="109" customWidth="1"/>
    <col min="8" max="9" width="15.85546875" style="109" customWidth="1"/>
    <col min="10" max="10" width="27.7109375" style="109" customWidth="1"/>
    <col min="11" max="11" width="29.5703125" style="109" customWidth="1"/>
    <col min="12" max="12" width="18.85546875" style="109" customWidth="1"/>
    <col min="13" max="15" width="18.7109375" style="109" customWidth="1"/>
    <col min="16" max="17" width="15.7109375" style="109" hidden="1"/>
    <col min="18" max="18" width="27.5703125" style="107" customWidth="1"/>
    <col min="19" max="19" width="22.5703125" style="107" customWidth="1"/>
    <col min="20" max="21" width="14.28515625" style="108" customWidth="1"/>
    <col min="22" max="1024" width="15.7109375" style="108"/>
  </cols>
  <sheetData>
    <row r="1" spans="1:22" s="117" customFormat="1" ht="42" customHeight="1" x14ac:dyDescent="0.2">
      <c r="A1" s="110" t="s">
        <v>30</v>
      </c>
      <c r="B1" s="110" t="s">
        <v>31</v>
      </c>
      <c r="C1" s="110" t="s">
        <v>32</v>
      </c>
      <c r="D1" s="110" t="s">
        <v>33</v>
      </c>
      <c r="E1" s="111" t="s">
        <v>34</v>
      </c>
      <c r="F1" s="112" t="s">
        <v>35</v>
      </c>
      <c r="G1" s="111" t="s">
        <v>36</v>
      </c>
      <c r="H1" s="111" t="s">
        <v>37</v>
      </c>
      <c r="I1" s="111" t="s">
        <v>38</v>
      </c>
      <c r="J1" s="113" t="s">
        <v>39</v>
      </c>
      <c r="K1" s="112" t="s">
        <v>40</v>
      </c>
      <c r="L1" s="112" t="s">
        <v>41</v>
      </c>
      <c r="M1" s="111" t="s">
        <v>42</v>
      </c>
      <c r="N1" s="114" t="s">
        <v>43</v>
      </c>
      <c r="O1" s="112" t="s">
        <v>38</v>
      </c>
      <c r="P1" s="112" t="s">
        <v>44</v>
      </c>
      <c r="Q1" s="112" t="s">
        <v>35</v>
      </c>
      <c r="R1" s="110" t="s">
        <v>45</v>
      </c>
      <c r="S1" s="115"/>
      <c r="T1" s="116"/>
      <c r="U1" s="116"/>
    </row>
    <row r="2" spans="1:22" s="117" customFormat="1" ht="26.45" customHeight="1" x14ac:dyDescent="0.2">
      <c r="A2" s="118" t="s">
        <v>46</v>
      </c>
      <c r="B2" s="119" t="s">
        <v>47</v>
      </c>
      <c r="C2" s="120" t="s">
        <v>7</v>
      </c>
      <c r="D2" s="120" t="s">
        <v>48</v>
      </c>
      <c r="E2" s="121">
        <v>650000</v>
      </c>
      <c r="F2" s="122"/>
      <c r="G2" s="123"/>
      <c r="H2" s="123"/>
      <c r="I2" s="124" t="s">
        <v>7</v>
      </c>
      <c r="J2" s="125">
        <f>E2</f>
        <v>650000</v>
      </c>
      <c r="K2" s="123"/>
      <c r="L2" s="123"/>
      <c r="M2" s="123"/>
      <c r="N2" s="123"/>
      <c r="O2" s="123"/>
      <c r="P2" s="123"/>
      <c r="Q2" s="123"/>
      <c r="R2" s="123"/>
      <c r="S2" s="123"/>
      <c r="T2" s="123"/>
      <c r="U2" s="126"/>
    </row>
    <row r="3" spans="1:22" s="117" customFormat="1" ht="33.75" x14ac:dyDescent="0.2">
      <c r="A3" s="127" t="s">
        <v>46</v>
      </c>
      <c r="B3" s="128" t="s">
        <v>47</v>
      </c>
      <c r="C3" s="129" t="s">
        <v>7</v>
      </c>
      <c r="D3" s="129" t="s">
        <v>49</v>
      </c>
      <c r="E3" s="130">
        <v>610220</v>
      </c>
      <c r="F3" s="131"/>
      <c r="G3" s="132"/>
      <c r="H3" s="132"/>
      <c r="I3" s="133" t="s">
        <v>7</v>
      </c>
      <c r="J3" s="134">
        <f>E3</f>
        <v>610220</v>
      </c>
      <c r="K3" s="132"/>
      <c r="L3" s="132"/>
      <c r="M3" s="132"/>
      <c r="N3" s="132"/>
      <c r="O3" s="132"/>
      <c r="P3" s="132"/>
      <c r="Q3" s="132"/>
      <c r="R3" s="132"/>
      <c r="S3" s="132"/>
      <c r="T3" s="132"/>
      <c r="U3" s="135"/>
    </row>
    <row r="4" spans="1:22" s="117" customFormat="1" ht="24" customHeight="1" x14ac:dyDescent="0.2">
      <c r="A4" s="750" t="s">
        <v>46</v>
      </c>
      <c r="B4" s="751" t="s">
        <v>47</v>
      </c>
      <c r="C4" s="752" t="s">
        <v>50</v>
      </c>
      <c r="D4" s="752" t="s">
        <v>51</v>
      </c>
      <c r="E4" s="753">
        <v>12800</v>
      </c>
      <c r="F4" s="665"/>
      <c r="G4" s="666"/>
      <c r="H4" s="666"/>
      <c r="I4" s="667" t="s">
        <v>7</v>
      </c>
      <c r="J4" s="668">
        <f>E4</f>
        <v>12800</v>
      </c>
      <c r="K4" s="666"/>
      <c r="L4" s="666"/>
      <c r="M4" s="666"/>
      <c r="N4" s="666"/>
      <c r="O4" s="666"/>
      <c r="P4" s="666"/>
      <c r="Q4" s="666"/>
      <c r="R4" s="666" t="s">
        <v>909</v>
      </c>
      <c r="S4" s="666"/>
      <c r="T4" s="666"/>
      <c r="U4" s="669"/>
    </row>
    <row r="5" spans="1:22" s="117" customFormat="1" ht="11.25" x14ac:dyDescent="0.2">
      <c r="A5" s="136"/>
      <c r="B5" s="137"/>
      <c r="C5" s="138"/>
      <c r="D5" s="139"/>
      <c r="E5" s="140">
        <f t="shared" ref="E5:R5" si="0">SUM(E2:E4)</f>
        <v>1273020</v>
      </c>
      <c r="F5" s="141">
        <f t="shared" si="0"/>
        <v>0</v>
      </c>
      <c r="G5" s="141">
        <f t="shared" si="0"/>
        <v>0</v>
      </c>
      <c r="H5" s="141">
        <f t="shared" si="0"/>
        <v>0</v>
      </c>
      <c r="I5" s="141">
        <f t="shared" si="0"/>
        <v>0</v>
      </c>
      <c r="J5" s="142">
        <f t="shared" si="0"/>
        <v>1273020</v>
      </c>
      <c r="K5" s="141">
        <f t="shared" si="0"/>
        <v>0</v>
      </c>
      <c r="L5" s="141">
        <f t="shared" si="0"/>
        <v>0</v>
      </c>
      <c r="M5" s="141">
        <f t="shared" si="0"/>
        <v>0</v>
      </c>
      <c r="N5" s="141">
        <f t="shared" si="0"/>
        <v>0</v>
      </c>
      <c r="O5" s="141">
        <f t="shared" si="0"/>
        <v>0</v>
      </c>
      <c r="P5" s="141">
        <f t="shared" si="0"/>
        <v>0</v>
      </c>
      <c r="Q5" s="141">
        <f t="shared" si="0"/>
        <v>0</v>
      </c>
      <c r="R5" s="141">
        <f t="shared" si="0"/>
        <v>0</v>
      </c>
      <c r="S5" s="141"/>
      <c r="T5" s="141"/>
      <c r="U5" s="141"/>
    </row>
    <row r="6" spans="1:22" s="117" customFormat="1" ht="36" customHeight="1" thickBot="1" x14ac:dyDescent="0.25">
      <c r="A6" s="128" t="s">
        <v>46</v>
      </c>
      <c r="B6" s="128" t="s">
        <v>47</v>
      </c>
      <c r="C6" s="129" t="s">
        <v>52</v>
      </c>
      <c r="D6" s="128" t="s">
        <v>907</v>
      </c>
      <c r="E6" s="128">
        <v>145000</v>
      </c>
      <c r="F6" s="128">
        <v>45000</v>
      </c>
      <c r="G6" s="128">
        <v>45000</v>
      </c>
      <c r="H6" s="128"/>
      <c r="I6" s="128"/>
      <c r="J6" s="128"/>
      <c r="K6" s="128">
        <v>100000</v>
      </c>
      <c r="L6" s="128"/>
      <c r="M6" s="128"/>
      <c r="N6" s="128"/>
      <c r="O6" s="128"/>
      <c r="P6" s="128"/>
      <c r="Q6" s="128"/>
      <c r="R6" s="128" t="s">
        <v>908</v>
      </c>
      <c r="S6" s="128"/>
      <c r="T6" s="128"/>
      <c r="U6" s="128"/>
      <c r="V6" s="146"/>
    </row>
    <row r="7" spans="1:22" s="117" customFormat="1" ht="12" thickBot="1" x14ac:dyDescent="0.25">
      <c r="A7" s="147"/>
      <c r="B7" s="148"/>
      <c r="C7" s="148"/>
      <c r="D7" s="148"/>
      <c r="E7" s="149">
        <f t="shared" ref="E7:R7" si="1">SUM(E6:E6)</f>
        <v>145000</v>
      </c>
      <c r="F7" s="150">
        <f t="shared" si="1"/>
        <v>45000</v>
      </c>
      <c r="G7" s="151">
        <f t="shared" si="1"/>
        <v>45000</v>
      </c>
      <c r="H7" s="151">
        <f t="shared" si="1"/>
        <v>0</v>
      </c>
      <c r="I7" s="151">
        <f t="shared" si="1"/>
        <v>0</v>
      </c>
      <c r="J7" s="152">
        <f t="shared" si="1"/>
        <v>0</v>
      </c>
      <c r="K7" s="151">
        <f t="shared" si="1"/>
        <v>100000</v>
      </c>
      <c r="L7" s="151">
        <f t="shared" si="1"/>
        <v>0</v>
      </c>
      <c r="M7" s="151">
        <f t="shared" si="1"/>
        <v>0</v>
      </c>
      <c r="N7" s="151">
        <f t="shared" si="1"/>
        <v>0</v>
      </c>
      <c r="O7" s="151">
        <f t="shared" si="1"/>
        <v>0</v>
      </c>
      <c r="P7" s="151">
        <f t="shared" si="1"/>
        <v>0</v>
      </c>
      <c r="Q7" s="151">
        <f t="shared" si="1"/>
        <v>0</v>
      </c>
      <c r="R7" s="151">
        <f t="shared" si="1"/>
        <v>0</v>
      </c>
      <c r="S7" s="151"/>
      <c r="T7" s="151"/>
      <c r="U7" s="151"/>
    </row>
    <row r="8" spans="1:22" s="117" customFormat="1" ht="24" customHeight="1" x14ac:dyDescent="0.2">
      <c r="A8" s="127" t="s">
        <v>53</v>
      </c>
      <c r="B8" s="127" t="s">
        <v>54</v>
      </c>
      <c r="C8" s="127" t="s">
        <v>7</v>
      </c>
      <c r="D8" s="127" t="s">
        <v>55</v>
      </c>
      <c r="E8" s="153">
        <v>496000</v>
      </c>
      <c r="F8" s="127"/>
      <c r="G8" s="127"/>
      <c r="H8" s="127"/>
      <c r="I8" s="127" t="s">
        <v>7</v>
      </c>
      <c r="J8" s="153">
        <f>E8</f>
        <v>496000</v>
      </c>
      <c r="K8" s="127"/>
      <c r="L8" s="127"/>
      <c r="M8" s="127"/>
      <c r="N8" s="127"/>
      <c r="O8" s="127"/>
      <c r="P8" s="127"/>
      <c r="Q8" s="127"/>
      <c r="R8" s="127"/>
      <c r="S8" s="127"/>
      <c r="T8" s="127"/>
      <c r="U8" s="127"/>
    </row>
    <row r="9" spans="1:22" s="117" customFormat="1" ht="28.15" customHeight="1" x14ac:dyDescent="0.2">
      <c r="A9" s="127" t="s">
        <v>53</v>
      </c>
      <c r="B9" s="127" t="s">
        <v>54</v>
      </c>
      <c r="C9" s="127" t="s">
        <v>7</v>
      </c>
      <c r="D9" s="127" t="s">
        <v>56</v>
      </c>
      <c r="E9" s="153">
        <v>2606360</v>
      </c>
      <c r="F9" s="127"/>
      <c r="G9" s="127"/>
      <c r="H9" s="127"/>
      <c r="I9" s="127" t="s">
        <v>7</v>
      </c>
      <c r="J9" s="153">
        <f>E9</f>
        <v>2606360</v>
      </c>
      <c r="K9" s="127"/>
      <c r="L9" s="127"/>
      <c r="M9" s="127"/>
      <c r="N9" s="127"/>
      <c r="O9" s="127"/>
      <c r="P9" s="127"/>
      <c r="Q9" s="127"/>
      <c r="R9" s="127"/>
      <c r="S9" s="127"/>
      <c r="T9" s="127"/>
      <c r="U9" s="127"/>
    </row>
    <row r="10" spans="1:22" s="117" customFormat="1" ht="12" thickBot="1" x14ac:dyDescent="0.25">
      <c r="A10" s="154"/>
      <c r="B10" s="155"/>
      <c r="C10" s="156"/>
      <c r="D10" s="157"/>
      <c r="E10" s="158">
        <f>SUM(E8:E9)</f>
        <v>3102360</v>
      </c>
      <c r="F10" s="159"/>
      <c r="G10" s="160"/>
      <c r="H10" s="160"/>
      <c r="I10" s="161"/>
      <c r="J10" s="162">
        <f>SUM(J8:J9)</f>
        <v>3102360</v>
      </c>
      <c r="K10" s="160"/>
      <c r="L10" s="160"/>
      <c r="M10" s="160"/>
      <c r="N10" s="160"/>
      <c r="O10" s="160"/>
      <c r="P10" s="160"/>
      <c r="Q10" s="160"/>
      <c r="R10" s="160"/>
      <c r="S10" s="160"/>
      <c r="T10" s="160"/>
      <c r="U10" s="160"/>
    </row>
    <row r="11" spans="1:22" s="117" customFormat="1" ht="68.25" thickBot="1" x14ac:dyDescent="0.25">
      <c r="A11" s="163" t="s">
        <v>53</v>
      </c>
      <c r="B11" s="163" t="s">
        <v>54</v>
      </c>
      <c r="C11" s="163" t="s">
        <v>52</v>
      </c>
      <c r="D11" s="163" t="s">
        <v>57</v>
      </c>
      <c r="E11" s="164">
        <v>50000</v>
      </c>
      <c r="F11" s="165">
        <v>0</v>
      </c>
      <c r="G11" s="165"/>
      <c r="H11" s="163"/>
      <c r="I11" s="163"/>
      <c r="J11" s="164"/>
      <c r="K11" s="164">
        <v>50000</v>
      </c>
      <c r="L11" s="163"/>
      <c r="M11" s="163"/>
      <c r="N11" s="163"/>
      <c r="O11" s="163"/>
      <c r="P11" s="163"/>
      <c r="Q11" s="163"/>
      <c r="R11" s="163" t="s">
        <v>58</v>
      </c>
      <c r="S11" s="163"/>
      <c r="T11" s="163"/>
      <c r="U11" s="163"/>
    </row>
    <row r="12" spans="1:22" s="117" customFormat="1" ht="12" thickBot="1" x14ac:dyDescent="0.25">
      <c r="A12" s="166"/>
      <c r="B12" s="167"/>
      <c r="C12" s="167"/>
      <c r="D12" s="168"/>
      <c r="E12" s="169">
        <f>SUM(E11)</f>
        <v>50000</v>
      </c>
      <c r="F12" s="169">
        <f>SUM(F11)</f>
        <v>0</v>
      </c>
      <c r="G12" s="169"/>
      <c r="H12" s="169"/>
      <c r="I12" s="169"/>
      <c r="J12" s="170"/>
      <c r="K12" s="169">
        <f>K11</f>
        <v>50000</v>
      </c>
      <c r="L12" s="169"/>
      <c r="M12" s="169">
        <f>SUM(M11)</f>
        <v>0</v>
      </c>
      <c r="N12" s="169">
        <f>SUM(N11)</f>
        <v>0</v>
      </c>
      <c r="O12" s="171"/>
      <c r="P12" s="170">
        <f>SUM(P11)</f>
        <v>0</v>
      </c>
      <c r="Q12" s="172"/>
      <c r="R12" s="173"/>
      <c r="S12" s="173"/>
      <c r="T12" s="174"/>
      <c r="U12" s="175"/>
    </row>
    <row r="13" spans="1:22" s="117" customFormat="1" ht="27" customHeight="1" x14ac:dyDescent="0.2">
      <c r="A13" s="176" t="s">
        <v>59</v>
      </c>
      <c r="B13" s="177" t="s">
        <v>60</v>
      </c>
      <c r="C13" s="178" t="s">
        <v>7</v>
      </c>
      <c r="D13" s="178" t="s">
        <v>61</v>
      </c>
      <c r="E13" s="179">
        <v>760000</v>
      </c>
      <c r="F13" s="179"/>
      <c r="G13" s="179"/>
      <c r="H13" s="179"/>
      <c r="I13" s="180" t="s">
        <v>7</v>
      </c>
      <c r="J13" s="181">
        <f>E13</f>
        <v>760000</v>
      </c>
      <c r="K13" s="179"/>
      <c r="L13" s="179"/>
      <c r="M13" s="179"/>
      <c r="N13" s="179"/>
      <c r="O13" s="179"/>
      <c r="P13" s="179"/>
      <c r="Q13" s="179"/>
      <c r="R13" s="179"/>
      <c r="S13" s="179"/>
      <c r="T13" s="179"/>
      <c r="U13" s="182"/>
    </row>
    <row r="14" spans="1:22" s="117" customFormat="1" ht="25.9" customHeight="1" x14ac:dyDescent="0.2">
      <c r="A14" s="183" t="s">
        <v>59</v>
      </c>
      <c r="B14" s="128" t="s">
        <v>60</v>
      </c>
      <c r="C14" s="129" t="s">
        <v>7</v>
      </c>
      <c r="D14" s="129" t="s">
        <v>62</v>
      </c>
      <c r="E14" s="132">
        <v>1476420</v>
      </c>
      <c r="F14" s="132"/>
      <c r="G14" s="132"/>
      <c r="H14" s="132"/>
      <c r="I14" s="133" t="s">
        <v>7</v>
      </c>
      <c r="J14" s="134">
        <f>E14</f>
        <v>1476420</v>
      </c>
      <c r="K14" s="132"/>
      <c r="L14" s="132"/>
      <c r="M14" s="132"/>
      <c r="N14" s="132"/>
      <c r="O14" s="132"/>
      <c r="P14" s="132"/>
      <c r="Q14" s="132"/>
      <c r="R14" s="132"/>
      <c r="S14" s="132"/>
      <c r="T14" s="132"/>
      <c r="U14" s="135"/>
    </row>
    <row r="15" spans="1:22" s="671" customFormat="1" ht="24" customHeight="1" x14ac:dyDescent="0.2">
      <c r="A15" s="754" t="s">
        <v>59</v>
      </c>
      <c r="B15" s="751" t="s">
        <v>60</v>
      </c>
      <c r="C15" s="752" t="s">
        <v>50</v>
      </c>
      <c r="D15" s="752" t="s">
        <v>63</v>
      </c>
      <c r="E15" s="755">
        <v>50000</v>
      </c>
      <c r="F15" s="755"/>
      <c r="G15" s="755"/>
      <c r="H15" s="755"/>
      <c r="I15" s="756" t="s">
        <v>50</v>
      </c>
      <c r="J15" s="757">
        <f>E15</f>
        <v>50000</v>
      </c>
      <c r="K15" s="670"/>
      <c r="L15" s="670"/>
      <c r="M15" s="670"/>
      <c r="N15" s="666"/>
      <c r="O15" s="666"/>
      <c r="P15" s="666"/>
      <c r="Q15" s="666"/>
      <c r="R15" s="666" t="s">
        <v>910</v>
      </c>
      <c r="S15" s="666"/>
      <c r="T15" s="666"/>
      <c r="U15" s="669"/>
    </row>
    <row r="16" spans="1:22" s="117" customFormat="1" ht="11.25" x14ac:dyDescent="0.2">
      <c r="A16" s="184"/>
      <c r="B16" s="137"/>
      <c r="C16" s="138"/>
      <c r="D16" s="139"/>
      <c r="E16" s="141">
        <f t="shared" ref="E16:R16" si="2">SUM(E13:E15)</f>
        <v>2286420</v>
      </c>
      <c r="F16" s="141">
        <f t="shared" si="2"/>
        <v>0</v>
      </c>
      <c r="G16" s="141">
        <f t="shared" si="2"/>
        <v>0</v>
      </c>
      <c r="H16" s="141">
        <f t="shared" si="2"/>
        <v>0</v>
      </c>
      <c r="I16" s="141">
        <f t="shared" si="2"/>
        <v>0</v>
      </c>
      <c r="J16" s="141">
        <f t="shared" si="2"/>
        <v>2286420</v>
      </c>
      <c r="K16" s="141">
        <f t="shared" si="2"/>
        <v>0</v>
      </c>
      <c r="L16" s="141">
        <f t="shared" si="2"/>
        <v>0</v>
      </c>
      <c r="M16" s="141">
        <f t="shared" si="2"/>
        <v>0</v>
      </c>
      <c r="N16" s="141">
        <f t="shared" si="2"/>
        <v>0</v>
      </c>
      <c r="O16" s="141">
        <f t="shared" si="2"/>
        <v>0</v>
      </c>
      <c r="P16" s="141">
        <f t="shared" si="2"/>
        <v>0</v>
      </c>
      <c r="Q16" s="141">
        <f t="shared" si="2"/>
        <v>0</v>
      </c>
      <c r="R16" s="141">
        <f t="shared" si="2"/>
        <v>0</v>
      </c>
      <c r="S16" s="141"/>
      <c r="T16" s="141"/>
      <c r="U16" s="185"/>
    </row>
    <row r="17" spans="1:22" s="117" customFormat="1" ht="36" customHeight="1" x14ac:dyDescent="0.2">
      <c r="A17" s="186" t="s">
        <v>59</v>
      </c>
      <c r="B17" s="187" t="s">
        <v>60</v>
      </c>
      <c r="C17" s="187" t="s">
        <v>52</v>
      </c>
      <c r="D17" s="187" t="s">
        <v>64</v>
      </c>
      <c r="E17" s="188">
        <v>100000</v>
      </c>
      <c r="F17" s="188"/>
      <c r="G17" s="188"/>
      <c r="H17" s="188"/>
      <c r="I17" s="188"/>
      <c r="J17" s="188"/>
      <c r="K17" s="189">
        <v>50000</v>
      </c>
      <c r="L17" s="189">
        <v>50000</v>
      </c>
      <c r="M17" s="188"/>
      <c r="N17" s="188"/>
      <c r="O17" s="190"/>
      <c r="P17" s="190"/>
      <c r="Q17" s="190"/>
      <c r="R17" s="674" t="s">
        <v>911</v>
      </c>
      <c r="S17" s="190"/>
      <c r="T17" s="191"/>
      <c r="U17" s="192"/>
    </row>
    <row r="18" spans="1:22" s="117" customFormat="1" ht="33" customHeight="1" x14ac:dyDescent="0.2">
      <c r="A18" s="758" t="s">
        <v>59</v>
      </c>
      <c r="B18" s="759" t="s">
        <v>60</v>
      </c>
      <c r="C18" s="760" t="s">
        <v>52</v>
      </c>
      <c r="D18" s="759" t="s">
        <v>65</v>
      </c>
      <c r="E18" s="673">
        <v>700000</v>
      </c>
      <c r="F18" s="673">
        <v>0</v>
      </c>
      <c r="G18" s="761"/>
      <c r="H18" s="144"/>
      <c r="I18" s="144"/>
      <c r="J18" s="144"/>
      <c r="K18" s="189">
        <v>100000</v>
      </c>
      <c r="L18" s="189">
        <v>600000</v>
      </c>
      <c r="M18" s="193"/>
      <c r="N18" s="194"/>
      <c r="O18" s="145"/>
      <c r="P18" s="195"/>
      <c r="Q18" s="195"/>
      <c r="R18" s="674" t="s">
        <v>912</v>
      </c>
      <c r="S18" s="196"/>
      <c r="T18" s="197"/>
      <c r="U18" s="198"/>
      <c r="V18" s="146"/>
    </row>
    <row r="19" spans="1:22" s="117" customFormat="1" ht="36" customHeight="1" x14ac:dyDescent="0.2">
      <c r="A19" s="762" t="s">
        <v>59</v>
      </c>
      <c r="B19" s="763" t="s">
        <v>60</v>
      </c>
      <c r="C19" s="759" t="s">
        <v>52</v>
      </c>
      <c r="D19" s="759" t="s">
        <v>66</v>
      </c>
      <c r="E19" s="764">
        <v>65000</v>
      </c>
      <c r="F19" s="673"/>
      <c r="G19" s="673"/>
      <c r="H19" s="143"/>
      <c r="I19" s="143"/>
      <c r="J19" s="143"/>
      <c r="K19" s="775">
        <v>65000</v>
      </c>
      <c r="L19" s="143"/>
      <c r="M19" s="143"/>
      <c r="N19" s="143"/>
      <c r="O19" s="143"/>
      <c r="P19" s="143"/>
      <c r="Q19" s="143"/>
      <c r="R19" s="672" t="s">
        <v>913</v>
      </c>
      <c r="S19" s="199"/>
      <c r="T19" s="197"/>
      <c r="U19" s="200"/>
    </row>
    <row r="20" spans="1:22" s="117" customFormat="1" ht="36" customHeight="1" thickBot="1" x14ac:dyDescent="0.25">
      <c r="A20" s="762" t="s">
        <v>59</v>
      </c>
      <c r="B20" s="763" t="s">
        <v>60</v>
      </c>
      <c r="C20" s="759" t="s">
        <v>52</v>
      </c>
      <c r="D20" s="765" t="s">
        <v>67</v>
      </c>
      <c r="E20" s="764">
        <v>160000</v>
      </c>
      <c r="F20" s="673">
        <v>160000</v>
      </c>
      <c r="G20" s="673">
        <v>160000</v>
      </c>
      <c r="H20" s="143"/>
      <c r="I20" s="143"/>
      <c r="J20" s="143"/>
      <c r="K20" s="143"/>
      <c r="L20" s="143"/>
      <c r="M20" s="143"/>
      <c r="N20" s="143"/>
      <c r="O20" s="143"/>
      <c r="P20" s="143"/>
      <c r="Q20" s="143"/>
      <c r="R20" s="673" t="s">
        <v>914</v>
      </c>
      <c r="S20" s="201"/>
      <c r="T20" s="202"/>
      <c r="U20" s="203"/>
    </row>
    <row r="21" spans="1:22" s="117" customFormat="1" ht="12" thickBot="1" x14ac:dyDescent="0.25">
      <c r="A21" s="204"/>
      <c r="B21" s="205"/>
      <c r="C21" s="205"/>
      <c r="D21" s="205"/>
      <c r="E21" s="206">
        <f>SUM(E17:E20)</f>
        <v>1025000</v>
      </c>
      <c r="F21" s="206">
        <f>SUM(F17:F20)</f>
        <v>160000</v>
      </c>
      <c r="G21" s="206">
        <f>SUM(G17:G20)</f>
        <v>160000</v>
      </c>
      <c r="H21" s="206">
        <f t="shared" ref="H21:R21" si="3">SUM(H17:H19)</f>
        <v>0</v>
      </c>
      <c r="I21" s="206">
        <f t="shared" si="3"/>
        <v>0</v>
      </c>
      <c r="J21" s="206">
        <f t="shared" si="3"/>
        <v>0</v>
      </c>
      <c r="K21" s="206">
        <f>SUM(K17:K19)</f>
        <v>215000</v>
      </c>
      <c r="L21" s="206">
        <f t="shared" si="3"/>
        <v>650000</v>
      </c>
      <c r="M21" s="206">
        <f t="shared" si="3"/>
        <v>0</v>
      </c>
      <c r="N21" s="206">
        <f t="shared" si="3"/>
        <v>0</v>
      </c>
      <c r="O21" s="206">
        <f t="shared" si="3"/>
        <v>0</v>
      </c>
      <c r="P21" s="206">
        <f t="shared" si="3"/>
        <v>0</v>
      </c>
      <c r="Q21" s="206">
        <f t="shared" si="3"/>
        <v>0</v>
      </c>
      <c r="R21" s="206">
        <f t="shared" si="3"/>
        <v>0</v>
      </c>
      <c r="S21" s="206"/>
      <c r="T21" s="206"/>
      <c r="U21" s="206"/>
    </row>
    <row r="22" spans="1:22" s="117" customFormat="1" ht="27" customHeight="1" x14ac:dyDescent="0.2">
      <c r="A22" s="643" t="s">
        <v>68</v>
      </c>
      <c r="B22" s="644" t="s">
        <v>69</v>
      </c>
      <c r="C22" s="207" t="s">
        <v>7</v>
      </c>
      <c r="D22" s="208" t="s">
        <v>70</v>
      </c>
      <c r="E22" s="209">
        <v>485000</v>
      </c>
      <c r="F22" s="209"/>
      <c r="G22" s="209"/>
      <c r="H22" s="209"/>
      <c r="I22" s="207" t="s">
        <v>7</v>
      </c>
      <c r="J22" s="209">
        <f>E22</f>
        <v>485000</v>
      </c>
      <c r="K22" s="209"/>
      <c r="L22" s="209"/>
      <c r="M22" s="209"/>
      <c r="N22" s="209"/>
      <c r="O22" s="209"/>
      <c r="P22" s="209"/>
      <c r="Q22" s="209"/>
      <c r="R22" s="209"/>
      <c r="S22" s="209"/>
      <c r="T22" s="209"/>
      <c r="U22" s="210"/>
    </row>
    <row r="23" spans="1:22" s="117" customFormat="1" ht="33.6" customHeight="1" x14ac:dyDescent="0.2">
      <c r="A23" s="219" t="s">
        <v>68</v>
      </c>
      <c r="B23" s="645" t="s">
        <v>69</v>
      </c>
      <c r="C23" s="642" t="s">
        <v>52</v>
      </c>
      <c r="D23" s="645" t="s">
        <v>915</v>
      </c>
      <c r="E23" s="645">
        <v>60000</v>
      </c>
      <c r="F23" s="645">
        <v>30000</v>
      </c>
      <c r="G23" s="645">
        <v>30000</v>
      </c>
      <c r="H23" s="645"/>
      <c r="I23" s="645"/>
      <c r="J23" s="645"/>
      <c r="K23" s="645">
        <v>30000</v>
      </c>
      <c r="L23" s="645"/>
      <c r="M23" s="645"/>
      <c r="N23" s="645"/>
      <c r="O23" s="645"/>
      <c r="P23" s="645"/>
      <c r="Q23" s="645"/>
      <c r="R23" s="766" t="s">
        <v>916</v>
      </c>
      <c r="S23" s="640"/>
      <c r="T23" s="640"/>
      <c r="U23" s="641"/>
    </row>
    <row r="24" spans="1:22" s="117" customFormat="1" ht="35.450000000000003" customHeight="1" x14ac:dyDescent="0.2">
      <c r="A24" s="637" t="s">
        <v>68</v>
      </c>
      <c r="B24" s="638" t="s">
        <v>69</v>
      </c>
      <c r="C24" s="639" t="s">
        <v>52</v>
      </c>
      <c r="D24" s="645" t="s">
        <v>917</v>
      </c>
      <c r="E24" s="645">
        <v>70000</v>
      </c>
      <c r="F24" s="645">
        <v>45000</v>
      </c>
      <c r="G24" s="645">
        <v>45000</v>
      </c>
      <c r="H24" s="645"/>
      <c r="I24" s="645"/>
      <c r="J24" s="645"/>
      <c r="K24" s="645">
        <v>25000</v>
      </c>
      <c r="L24" s="645"/>
      <c r="M24" s="645"/>
      <c r="N24" s="645"/>
      <c r="O24" s="645"/>
      <c r="P24" s="645"/>
      <c r="Q24" s="645"/>
      <c r="R24" s="766" t="s">
        <v>918</v>
      </c>
      <c r="S24" s="640"/>
      <c r="T24" s="640"/>
      <c r="U24" s="641"/>
    </row>
    <row r="25" spans="1:22" s="117" customFormat="1" ht="35.450000000000003" customHeight="1" x14ac:dyDescent="0.2">
      <c r="A25" s="637" t="s">
        <v>68</v>
      </c>
      <c r="B25" s="637" t="s">
        <v>185</v>
      </c>
      <c r="C25" s="637" t="s">
        <v>919</v>
      </c>
      <c r="D25" s="645" t="s">
        <v>920</v>
      </c>
      <c r="E25" s="645">
        <v>150000</v>
      </c>
      <c r="F25" s="645">
        <v>40000</v>
      </c>
      <c r="G25" s="645">
        <v>40000</v>
      </c>
      <c r="H25" s="645"/>
      <c r="I25" s="645"/>
      <c r="J25" s="645"/>
      <c r="K25" s="645">
        <v>110000</v>
      </c>
      <c r="L25" s="645"/>
      <c r="M25" s="645"/>
      <c r="N25" s="645"/>
      <c r="O25" s="645"/>
      <c r="P25" s="645"/>
      <c r="Q25" s="645"/>
      <c r="R25" s="645" t="s">
        <v>921</v>
      </c>
      <c r="S25" s="640"/>
      <c r="T25" s="640"/>
      <c r="U25" s="641"/>
    </row>
    <row r="26" spans="1:22" s="117" customFormat="1" ht="11.25" x14ac:dyDescent="0.2">
      <c r="A26" s="211"/>
      <c r="B26" s="212"/>
      <c r="C26" s="213"/>
      <c r="D26" s="213"/>
      <c r="E26" s="214">
        <f>E22</f>
        <v>485000</v>
      </c>
      <c r="F26" s="215">
        <f>F22+F23+F24+F25</f>
        <v>115000</v>
      </c>
      <c r="G26" s="215">
        <f>G22+G23+G24+G25</f>
        <v>115000</v>
      </c>
      <c r="H26" s="215"/>
      <c r="I26" s="216"/>
      <c r="J26" s="214">
        <f>SUM(J21:J22)</f>
        <v>485000</v>
      </c>
      <c r="K26" s="215">
        <f>K22+K23+K24+K25</f>
        <v>165000</v>
      </c>
      <c r="L26" s="215"/>
      <c r="M26" s="215"/>
      <c r="N26" s="215"/>
      <c r="O26" s="215"/>
      <c r="P26" s="215"/>
      <c r="Q26" s="215"/>
      <c r="R26" s="215"/>
      <c r="S26" s="215"/>
      <c r="T26" s="215"/>
      <c r="U26" s="217"/>
    </row>
    <row r="27" spans="1:22" s="117" customFormat="1" ht="24" customHeight="1" x14ac:dyDescent="0.2">
      <c r="A27" s="218" t="s">
        <v>71</v>
      </c>
      <c r="B27" s="219" t="s">
        <v>72</v>
      </c>
      <c r="C27" s="220" t="s">
        <v>7</v>
      </c>
      <c r="D27" s="221" t="s">
        <v>73</v>
      </c>
      <c r="E27" s="222">
        <v>375000</v>
      </c>
      <c r="F27" s="222"/>
      <c r="G27" s="222"/>
      <c r="H27" s="222"/>
      <c r="I27" s="220" t="s">
        <v>7</v>
      </c>
      <c r="J27" s="222">
        <f>E27</f>
        <v>375000</v>
      </c>
      <c r="K27" s="222"/>
      <c r="L27" s="222"/>
      <c r="M27" s="222"/>
      <c r="N27" s="222"/>
      <c r="O27" s="222"/>
      <c r="P27" s="222"/>
      <c r="Q27" s="222"/>
      <c r="R27" s="222"/>
      <c r="S27" s="222"/>
      <c r="T27" s="222"/>
      <c r="U27" s="222"/>
    </row>
    <row r="28" spans="1:22" s="117" customFormat="1" ht="26.45" customHeight="1" x14ac:dyDescent="0.2">
      <c r="A28" s="218" t="s">
        <v>71</v>
      </c>
      <c r="B28" s="219" t="s">
        <v>72</v>
      </c>
      <c r="C28" s="220" t="s">
        <v>7</v>
      </c>
      <c r="D28" s="221" t="s">
        <v>74</v>
      </c>
      <c r="E28" s="222">
        <v>610220</v>
      </c>
      <c r="F28" s="222"/>
      <c r="G28" s="222"/>
      <c r="H28" s="222"/>
      <c r="I28" s="220" t="s">
        <v>7</v>
      </c>
      <c r="J28" s="222">
        <f>E28</f>
        <v>610220</v>
      </c>
      <c r="K28" s="222"/>
      <c r="L28" s="222"/>
      <c r="M28" s="222"/>
      <c r="N28" s="222"/>
      <c r="O28" s="222"/>
      <c r="P28" s="222"/>
      <c r="Q28" s="222"/>
      <c r="R28" s="222"/>
      <c r="S28" s="222"/>
      <c r="T28" s="222"/>
      <c r="U28" s="222"/>
    </row>
    <row r="29" spans="1:22" s="117" customFormat="1" ht="11.25" x14ac:dyDescent="0.2">
      <c r="A29" s="223"/>
      <c r="B29" s="224"/>
      <c r="C29" s="161"/>
      <c r="D29" s="225"/>
      <c r="E29" s="226">
        <f>SUM(E27:E28)</f>
        <v>985220</v>
      </c>
      <c r="F29" s="227"/>
      <c r="G29" s="227"/>
      <c r="H29" s="227"/>
      <c r="I29" s="228"/>
      <c r="J29" s="226">
        <f>SUM(J27:J28)</f>
        <v>985220</v>
      </c>
      <c r="K29" s="227"/>
      <c r="L29" s="227"/>
      <c r="M29" s="227"/>
      <c r="N29" s="227"/>
      <c r="O29" s="227"/>
      <c r="P29" s="227"/>
      <c r="Q29" s="227"/>
      <c r="R29" s="227"/>
      <c r="S29" s="227"/>
      <c r="T29" s="227"/>
      <c r="U29" s="227"/>
    </row>
    <row r="30" spans="1:22" s="117" customFormat="1" ht="46.15" customHeight="1" x14ac:dyDescent="0.2">
      <c r="A30" s="229" t="s">
        <v>71</v>
      </c>
      <c r="B30" s="229" t="s">
        <v>72</v>
      </c>
      <c r="C30" s="230" t="s">
        <v>52</v>
      </c>
      <c r="D30" s="231" t="s">
        <v>75</v>
      </c>
      <c r="E30" s="232">
        <v>3489926</v>
      </c>
      <c r="F30" s="232"/>
      <c r="G30" s="232"/>
      <c r="H30" s="232"/>
      <c r="I30" s="233" t="s">
        <v>11</v>
      </c>
      <c r="J30" s="234">
        <v>3489926</v>
      </c>
      <c r="K30" s="232"/>
      <c r="L30" s="232"/>
      <c r="M30" s="232">
        <f>E30</f>
        <v>3489926</v>
      </c>
      <c r="N30" s="232"/>
      <c r="O30" s="232" t="s">
        <v>76</v>
      </c>
      <c r="P30" s="235"/>
      <c r="Q30" s="235"/>
      <c r="R30" s="236"/>
      <c r="S30" s="237"/>
      <c r="T30" s="238"/>
      <c r="U30" s="239"/>
    </row>
    <row r="31" spans="1:22" s="117" customFormat="1" ht="12" thickBot="1" x14ac:dyDescent="0.25">
      <c r="A31" s="240"/>
      <c r="B31" s="241"/>
      <c r="C31" s="241"/>
      <c r="D31" s="242"/>
      <c r="E31" s="243">
        <f>SUM(E30)</f>
        <v>3489926</v>
      </c>
      <c r="F31" s="244"/>
      <c r="G31" s="244"/>
      <c r="H31" s="244"/>
      <c r="I31" s="244"/>
      <c r="J31" s="243">
        <f>SUM(J30)</f>
        <v>3489926</v>
      </c>
      <c r="K31" s="244"/>
      <c r="L31" s="244"/>
      <c r="M31" s="244"/>
      <c r="N31" s="244"/>
      <c r="O31" s="244"/>
      <c r="P31" s="245"/>
      <c r="Q31" s="245"/>
      <c r="R31" s="246"/>
      <c r="S31" s="246"/>
      <c r="T31" s="247"/>
      <c r="U31" s="248"/>
    </row>
    <row r="32" spans="1:22" s="117" customFormat="1" ht="41.45" customHeight="1" thickBot="1" x14ac:dyDescent="0.25">
      <c r="A32" s="249" t="s">
        <v>77</v>
      </c>
      <c r="B32" s="249" t="s">
        <v>78</v>
      </c>
      <c r="C32" s="250" t="s">
        <v>52</v>
      </c>
      <c r="D32" s="251" t="s">
        <v>79</v>
      </c>
      <c r="E32" s="252"/>
      <c r="F32" s="252"/>
      <c r="G32" s="252"/>
      <c r="H32" s="252"/>
      <c r="I32" s="252"/>
      <c r="J32" s="252"/>
      <c r="K32" s="252"/>
      <c r="L32" s="252"/>
      <c r="M32" s="252"/>
      <c r="N32" s="252"/>
      <c r="O32" s="252"/>
      <c r="P32" s="252">
        <v>0</v>
      </c>
      <c r="Q32" s="252"/>
      <c r="R32" s="253"/>
      <c r="S32" s="253"/>
      <c r="T32" s="254"/>
      <c r="U32" s="255"/>
      <c r="V32" s="256"/>
    </row>
    <row r="33" spans="1:22" s="117" customFormat="1" ht="12" thickBot="1" x14ac:dyDescent="0.25">
      <c r="A33" s="240"/>
      <c r="B33" s="241"/>
      <c r="C33" s="241"/>
      <c r="D33" s="242"/>
      <c r="E33" s="243">
        <f>SUM(E32)</f>
        <v>0</v>
      </c>
      <c r="F33" s="244"/>
      <c r="G33" s="244"/>
      <c r="H33" s="244"/>
      <c r="I33" s="244"/>
      <c r="J33" s="243">
        <f>SUM(J32)</f>
        <v>0</v>
      </c>
      <c r="K33" s="244"/>
      <c r="L33" s="244"/>
      <c r="M33" s="244"/>
      <c r="N33" s="244"/>
      <c r="O33" s="244"/>
      <c r="P33" s="245"/>
      <c r="Q33" s="245"/>
      <c r="R33" s="246"/>
      <c r="S33" s="246"/>
      <c r="T33" s="247"/>
      <c r="U33" s="248"/>
    </row>
    <row r="34" spans="1:22" s="117" customFormat="1" ht="48" customHeight="1" x14ac:dyDescent="0.2">
      <c r="A34" s="675" t="s">
        <v>46</v>
      </c>
      <c r="B34" s="675" t="s">
        <v>80</v>
      </c>
      <c r="C34" s="675" t="s">
        <v>81</v>
      </c>
      <c r="D34" s="679" t="s">
        <v>922</v>
      </c>
      <c r="E34" s="676">
        <v>283757.59000000003</v>
      </c>
      <c r="F34" s="676">
        <v>283757.59000000003</v>
      </c>
      <c r="G34" s="676">
        <f>F34</f>
        <v>283757.59000000003</v>
      </c>
      <c r="H34" s="676"/>
      <c r="I34" s="676"/>
      <c r="J34" s="676"/>
      <c r="K34" s="676"/>
      <c r="L34" s="676"/>
      <c r="M34" s="675"/>
      <c r="N34" s="675"/>
      <c r="O34" s="675"/>
      <c r="P34" s="675"/>
      <c r="Q34" s="675"/>
      <c r="R34" s="677" t="s">
        <v>923</v>
      </c>
      <c r="S34" s="257"/>
      <c r="T34" s="258"/>
      <c r="U34" s="259"/>
      <c r="V34" s="256"/>
    </row>
    <row r="35" spans="1:22" s="117" customFormat="1" ht="51" customHeight="1" x14ac:dyDescent="0.2">
      <c r="A35" s="678" t="s">
        <v>46</v>
      </c>
      <c r="B35" s="679" t="s">
        <v>80</v>
      </c>
      <c r="C35" s="679" t="s">
        <v>81</v>
      </c>
      <c r="D35" s="679" t="s">
        <v>924</v>
      </c>
      <c r="E35" s="676">
        <v>199606.61</v>
      </c>
      <c r="F35" s="676">
        <v>199606.61</v>
      </c>
      <c r="G35" s="676">
        <f>F35</f>
        <v>199606.61</v>
      </c>
      <c r="H35" s="676"/>
      <c r="I35" s="676"/>
      <c r="J35" s="688"/>
      <c r="K35" s="676"/>
      <c r="L35" s="676"/>
      <c r="M35" s="679"/>
      <c r="N35" s="679"/>
      <c r="O35" s="679"/>
      <c r="P35" s="679"/>
      <c r="Q35" s="679"/>
      <c r="R35" s="680" t="s">
        <v>923</v>
      </c>
      <c r="S35" s="681"/>
      <c r="T35" s="776"/>
      <c r="U35" s="776"/>
      <c r="V35" s="256"/>
    </row>
    <row r="36" spans="1:22" s="117" customFormat="1" ht="41.45" customHeight="1" x14ac:dyDescent="0.2">
      <c r="A36" s="679" t="s">
        <v>46</v>
      </c>
      <c r="B36" s="679" t="s">
        <v>80</v>
      </c>
      <c r="C36" s="679" t="s">
        <v>81</v>
      </c>
      <c r="D36" s="679" t="s">
        <v>83</v>
      </c>
      <c r="E36" s="676">
        <v>35000</v>
      </c>
      <c r="F36" s="676">
        <f>E36</f>
        <v>35000</v>
      </c>
      <c r="G36" s="676">
        <f>F36</f>
        <v>35000</v>
      </c>
      <c r="H36" s="676"/>
      <c r="I36" s="698"/>
      <c r="J36" s="700"/>
      <c r="K36" s="774"/>
      <c r="L36" s="676"/>
      <c r="M36" s="676"/>
      <c r="N36" s="681"/>
      <c r="O36" s="682"/>
      <c r="P36" s="682"/>
      <c r="Q36" s="682"/>
      <c r="R36" s="681" t="s">
        <v>925</v>
      </c>
      <c r="S36" s="681"/>
      <c r="T36" s="776"/>
      <c r="U36" s="776"/>
      <c r="V36" s="256"/>
    </row>
    <row r="37" spans="1:22" s="117" customFormat="1" ht="22.5" x14ac:dyDescent="0.2">
      <c r="A37" s="679" t="s">
        <v>46</v>
      </c>
      <c r="B37" s="679" t="s">
        <v>80</v>
      </c>
      <c r="C37" s="679" t="s">
        <v>81</v>
      </c>
      <c r="D37" s="679" t="s">
        <v>84</v>
      </c>
      <c r="E37" s="676">
        <v>80000</v>
      </c>
      <c r="F37" s="676"/>
      <c r="G37" s="676"/>
      <c r="H37" s="676"/>
      <c r="I37" s="676"/>
      <c r="J37" s="699"/>
      <c r="K37" s="676">
        <v>80000</v>
      </c>
      <c r="L37" s="676"/>
      <c r="M37" s="676"/>
      <c r="N37" s="681"/>
      <c r="O37" s="683"/>
      <c r="P37" s="683"/>
      <c r="Q37" s="683"/>
      <c r="R37" s="681" t="s">
        <v>925</v>
      </c>
      <c r="S37" s="681"/>
      <c r="T37" s="776"/>
      <c r="U37" s="776"/>
      <c r="V37" s="256"/>
    </row>
    <row r="38" spans="1:22" s="117" customFormat="1" ht="22.5" x14ac:dyDescent="0.2">
      <c r="A38" s="679" t="s">
        <v>46</v>
      </c>
      <c r="B38" s="679" t="s">
        <v>47</v>
      </c>
      <c r="C38" s="679" t="s">
        <v>81</v>
      </c>
      <c r="D38" s="679" t="s">
        <v>85</v>
      </c>
      <c r="E38" s="676">
        <v>25000</v>
      </c>
      <c r="F38" s="676">
        <v>0</v>
      </c>
      <c r="G38" s="676"/>
      <c r="H38" s="676"/>
      <c r="I38" s="676"/>
      <c r="J38" s="676"/>
      <c r="K38" s="676">
        <v>25000</v>
      </c>
      <c r="L38" s="676"/>
      <c r="M38" s="676"/>
      <c r="N38" s="681"/>
      <c r="O38" s="683"/>
      <c r="P38" s="683"/>
      <c r="Q38" s="683"/>
      <c r="R38" s="681" t="s">
        <v>925</v>
      </c>
      <c r="S38" s="681"/>
      <c r="T38" s="776"/>
      <c r="U38" s="776"/>
      <c r="V38" s="256"/>
    </row>
    <row r="39" spans="1:22" s="117" customFormat="1" ht="22.5" x14ac:dyDescent="0.2">
      <c r="A39" s="679" t="s">
        <v>46</v>
      </c>
      <c r="B39" s="679" t="s">
        <v>47</v>
      </c>
      <c r="C39" s="679" t="s">
        <v>81</v>
      </c>
      <c r="D39" s="679" t="s">
        <v>86</v>
      </c>
      <c r="E39" s="676">
        <v>50000</v>
      </c>
      <c r="F39" s="676">
        <v>20000</v>
      </c>
      <c r="G39" s="676">
        <v>20000</v>
      </c>
      <c r="H39" s="676"/>
      <c r="I39" s="676"/>
      <c r="J39" s="676"/>
      <c r="K39" s="676">
        <v>30000</v>
      </c>
      <c r="L39" s="676"/>
      <c r="M39" s="676"/>
      <c r="N39" s="681"/>
      <c r="O39" s="683"/>
      <c r="P39" s="683"/>
      <c r="Q39" s="683"/>
      <c r="R39" s="681" t="s">
        <v>925</v>
      </c>
      <c r="S39" s="681"/>
      <c r="T39" s="776"/>
      <c r="U39" s="776"/>
      <c r="V39" s="256"/>
    </row>
    <row r="40" spans="1:22" s="117" customFormat="1" ht="38.450000000000003" customHeight="1" x14ac:dyDescent="0.2">
      <c r="A40" s="679" t="s">
        <v>46</v>
      </c>
      <c r="B40" s="679" t="s">
        <v>47</v>
      </c>
      <c r="C40" s="679" t="s">
        <v>81</v>
      </c>
      <c r="D40" s="679" t="s">
        <v>926</v>
      </c>
      <c r="E40" s="676">
        <f>500000-4104.67</f>
        <v>495895.33</v>
      </c>
      <c r="F40" s="676">
        <v>15000</v>
      </c>
      <c r="G40" s="676">
        <v>15000</v>
      </c>
      <c r="H40" s="686"/>
      <c r="I40" s="684"/>
      <c r="J40" s="684"/>
      <c r="K40" s="676">
        <f>E40-F40-L40</f>
        <v>295895.33</v>
      </c>
      <c r="L40" s="676">
        <v>185000</v>
      </c>
      <c r="M40" s="676"/>
      <c r="N40" s="676"/>
      <c r="O40" s="676"/>
      <c r="P40" s="676"/>
      <c r="Q40" s="676"/>
      <c r="R40" s="681" t="s">
        <v>927</v>
      </c>
      <c r="S40" s="681"/>
      <c r="T40" s="776"/>
      <c r="U40" s="776"/>
      <c r="V40" s="256"/>
    </row>
    <row r="41" spans="1:22" s="117" customFormat="1" ht="39" customHeight="1" x14ac:dyDescent="0.2">
      <c r="A41" s="679" t="s">
        <v>46</v>
      </c>
      <c r="B41" s="679" t="s">
        <v>47</v>
      </c>
      <c r="C41" s="679" t="s">
        <v>81</v>
      </c>
      <c r="D41" s="679" t="s">
        <v>928</v>
      </c>
      <c r="E41" s="685">
        <v>1500000</v>
      </c>
      <c r="F41" s="676">
        <v>0</v>
      </c>
      <c r="G41" s="676">
        <v>0</v>
      </c>
      <c r="H41" s="686"/>
      <c r="I41" s="684"/>
      <c r="J41" s="684"/>
      <c r="K41" s="676">
        <v>25000</v>
      </c>
      <c r="L41" s="676">
        <v>1475000</v>
      </c>
      <c r="M41" s="676"/>
      <c r="N41" s="676"/>
      <c r="O41" s="676"/>
      <c r="P41" s="676"/>
      <c r="Q41" s="676"/>
      <c r="R41" s="681" t="s">
        <v>929</v>
      </c>
      <c r="S41" s="778"/>
      <c r="T41" s="778"/>
      <c r="U41" s="778"/>
      <c r="V41" s="256"/>
    </row>
    <row r="42" spans="1:22" s="117" customFormat="1" ht="47.45" customHeight="1" x14ac:dyDescent="0.2">
      <c r="A42" s="679" t="s">
        <v>46</v>
      </c>
      <c r="B42" s="679" t="s">
        <v>87</v>
      </c>
      <c r="C42" s="679" t="s">
        <v>81</v>
      </c>
      <c r="D42" s="679" t="s">
        <v>930</v>
      </c>
      <c r="E42" s="676">
        <v>116790.66</v>
      </c>
      <c r="F42" s="676">
        <v>116790.66</v>
      </c>
      <c r="G42" s="676">
        <f>F42</f>
        <v>116790.66</v>
      </c>
      <c r="H42" s="686"/>
      <c r="I42" s="686"/>
      <c r="J42" s="686"/>
      <c r="K42" s="676"/>
      <c r="L42" s="676"/>
      <c r="M42" s="676"/>
      <c r="N42" s="681"/>
      <c r="O42" s="683"/>
      <c r="P42" s="683"/>
      <c r="Q42" s="683"/>
      <c r="R42" s="777" t="s">
        <v>931</v>
      </c>
      <c r="S42" s="778"/>
      <c r="T42" s="778"/>
      <c r="U42" s="778"/>
      <c r="V42" s="256"/>
    </row>
    <row r="43" spans="1:22" ht="33.75" x14ac:dyDescent="0.25">
      <c r="A43" s="687" t="s">
        <v>46</v>
      </c>
      <c r="B43" s="687" t="s">
        <v>236</v>
      </c>
      <c r="C43" s="687" t="s">
        <v>81</v>
      </c>
      <c r="D43" s="687" t="s">
        <v>237</v>
      </c>
      <c r="E43" s="688">
        <v>85000</v>
      </c>
      <c r="F43" s="688">
        <v>35000</v>
      </c>
      <c r="G43" s="688">
        <v>35000</v>
      </c>
      <c r="H43" s="773"/>
      <c r="I43" s="689"/>
      <c r="J43" s="689"/>
      <c r="K43" s="688">
        <v>50000</v>
      </c>
      <c r="L43" s="688"/>
      <c r="M43" s="688"/>
      <c r="N43" s="688"/>
      <c r="O43" s="688"/>
      <c r="P43" s="688"/>
      <c r="Q43" s="688"/>
      <c r="R43" s="690" t="s">
        <v>932</v>
      </c>
      <c r="S43" s="779"/>
      <c r="T43" s="779"/>
      <c r="U43" s="780"/>
    </row>
    <row r="44" spans="1:22" x14ac:dyDescent="0.25">
      <c r="A44" s="691"/>
      <c r="B44" s="692"/>
      <c r="C44" s="692"/>
      <c r="D44" s="692"/>
      <c r="E44" s="781">
        <f>E34+E35+E36+E37+E38+E39+E40+E41+E42+E43</f>
        <v>2871050.1900000004</v>
      </c>
      <c r="F44" s="701">
        <f>F34+F35+F36+F37+F39+F40+F41+F42+F43</f>
        <v>705154.86</v>
      </c>
      <c r="G44" s="701">
        <f>G34+G35+G36+G37+G39+G40+G41+G42+G43</f>
        <v>705154.86</v>
      </c>
      <c r="H44" s="694"/>
      <c r="I44" s="694"/>
      <c r="J44" s="694"/>
      <c r="K44" s="701">
        <f>K34+K35+K36+K37+K38+K39+K40+K41+K42+K43</f>
        <v>505895.33</v>
      </c>
      <c r="L44" s="701">
        <f>L34+L35+L36+L37+L38+L39+L40+L41+L42+L43</f>
        <v>1660000</v>
      </c>
      <c r="M44" s="693"/>
      <c r="N44" s="693"/>
      <c r="O44" s="693"/>
      <c r="P44" s="693"/>
      <c r="Q44" s="693"/>
      <c r="R44" s="695"/>
      <c r="S44" s="696"/>
      <c r="T44" s="696"/>
      <c r="U44" s="697"/>
    </row>
    <row r="45" spans="1:22" ht="15.75" thickBot="1" x14ac:dyDescent="0.3">
      <c r="A45" s="261" t="s">
        <v>88</v>
      </c>
      <c r="B45" s="261" t="s">
        <v>89</v>
      </c>
      <c r="C45" s="261" t="s">
        <v>81</v>
      </c>
      <c r="D45" s="262" t="s">
        <v>90</v>
      </c>
      <c r="E45" s="263">
        <v>15000</v>
      </c>
      <c r="F45" s="263">
        <v>15000</v>
      </c>
      <c r="G45" s="263">
        <f>F45</f>
        <v>15000</v>
      </c>
      <c r="H45" s="263"/>
      <c r="I45" s="263"/>
      <c r="J45" s="263"/>
      <c r="K45" s="263"/>
      <c r="L45" s="263"/>
      <c r="M45" s="264"/>
      <c r="N45" s="264"/>
      <c r="O45" s="265"/>
      <c r="P45" s="266"/>
      <c r="Q45" s="266"/>
      <c r="R45" s="267"/>
      <c r="S45" s="268"/>
      <c r="T45" s="269"/>
      <c r="U45" s="270"/>
    </row>
    <row r="46" spans="1:22" x14ac:dyDescent="0.25">
      <c r="A46" s="271"/>
      <c r="B46" s="272"/>
      <c r="C46" s="272"/>
      <c r="D46" s="273"/>
      <c r="E46" s="274">
        <f t="shared" ref="E46:L46" si="4">E45</f>
        <v>15000</v>
      </c>
      <c r="F46" s="274">
        <f t="shared" si="4"/>
        <v>15000</v>
      </c>
      <c r="G46" s="274">
        <f t="shared" si="4"/>
        <v>15000</v>
      </c>
      <c r="H46" s="274">
        <f t="shared" si="4"/>
        <v>0</v>
      </c>
      <c r="I46" s="769">
        <f t="shared" si="4"/>
        <v>0</v>
      </c>
      <c r="J46" s="274">
        <f t="shared" si="4"/>
        <v>0</v>
      </c>
      <c r="K46" s="274">
        <f t="shared" si="4"/>
        <v>0</v>
      </c>
      <c r="L46" s="274">
        <f t="shared" si="4"/>
        <v>0</v>
      </c>
      <c r="M46" s="274"/>
      <c r="N46" s="274"/>
      <c r="O46" s="275"/>
      <c r="P46" s="276"/>
      <c r="Q46" s="276"/>
      <c r="R46" s="277"/>
      <c r="S46" s="275"/>
      <c r="T46" s="278"/>
      <c r="U46" s="279"/>
    </row>
    <row r="47" spans="1:22" ht="69.599999999999994" customHeight="1" x14ac:dyDescent="0.25">
      <c r="A47" s="280" t="s">
        <v>53</v>
      </c>
      <c r="B47" s="280" t="s">
        <v>54</v>
      </c>
      <c r="C47" s="280" t="s">
        <v>81</v>
      </c>
      <c r="D47" s="281" t="s">
        <v>91</v>
      </c>
      <c r="E47" s="282">
        <f>511451.37-54778.18</f>
        <v>456673.19</v>
      </c>
      <c r="F47" s="282">
        <v>200000</v>
      </c>
      <c r="G47" s="283">
        <f t="shared" ref="G47:G52" si="5">F47</f>
        <v>200000</v>
      </c>
      <c r="H47" s="283"/>
      <c r="I47" s="284"/>
      <c r="J47" s="284"/>
      <c r="K47" s="767">
        <f>E47-F47</f>
        <v>256673.19</v>
      </c>
      <c r="L47" s="284"/>
      <c r="M47" s="285"/>
      <c r="N47" s="285"/>
      <c r="O47" s="285"/>
      <c r="P47" s="286">
        <v>55690.720000000001</v>
      </c>
      <c r="Q47" s="286"/>
      <c r="R47" s="287" t="s">
        <v>92</v>
      </c>
      <c r="S47" s="288"/>
      <c r="T47" s="289"/>
      <c r="U47" s="290"/>
    </row>
    <row r="48" spans="1:22" ht="46.15" customHeight="1" x14ac:dyDescent="0.25">
      <c r="A48" s="280" t="s">
        <v>53</v>
      </c>
      <c r="B48" s="280" t="s">
        <v>54</v>
      </c>
      <c r="C48" s="280" t="s">
        <v>81</v>
      </c>
      <c r="D48" s="291" t="s">
        <v>93</v>
      </c>
      <c r="E48" s="282">
        <f>613000-34603.02</f>
        <v>578396.98</v>
      </c>
      <c r="F48" s="282">
        <v>228396.96</v>
      </c>
      <c r="G48" s="282">
        <f t="shared" si="5"/>
        <v>228396.96</v>
      </c>
      <c r="H48" s="282"/>
      <c r="I48" s="292"/>
      <c r="J48" s="292"/>
      <c r="K48" s="768">
        <f>E48-F48</f>
        <v>350000.02</v>
      </c>
      <c r="L48" s="292"/>
      <c r="M48" s="293"/>
      <c r="N48" s="293"/>
      <c r="O48" s="292"/>
      <c r="P48" s="292">
        <v>350000</v>
      </c>
      <c r="Q48" s="292"/>
      <c r="R48" s="294" t="s">
        <v>94</v>
      </c>
      <c r="S48" s="295"/>
      <c r="T48" s="296"/>
      <c r="U48" s="297"/>
    </row>
    <row r="49" spans="1:21" ht="27" customHeight="1" x14ac:dyDescent="0.25">
      <c r="A49" s="280" t="s">
        <v>53</v>
      </c>
      <c r="B49" s="280" t="s">
        <v>54</v>
      </c>
      <c r="C49" s="280" t="s">
        <v>81</v>
      </c>
      <c r="D49" s="298" t="s">
        <v>95</v>
      </c>
      <c r="E49" s="282">
        <v>40000</v>
      </c>
      <c r="F49" s="282">
        <v>20000</v>
      </c>
      <c r="G49" s="282">
        <f t="shared" si="5"/>
        <v>20000</v>
      </c>
      <c r="H49" s="282"/>
      <c r="I49" s="292"/>
      <c r="J49" s="292"/>
      <c r="K49" s="768">
        <f>E49-F49</f>
        <v>20000</v>
      </c>
      <c r="L49" s="292"/>
      <c r="M49" s="292"/>
      <c r="N49" s="292"/>
      <c r="O49" s="292"/>
      <c r="P49" s="292"/>
      <c r="Q49" s="292"/>
      <c r="R49" s="299"/>
      <c r="S49" s="295"/>
      <c r="T49" s="296"/>
      <c r="U49" s="297"/>
    </row>
    <row r="50" spans="1:21" ht="34.9" customHeight="1" x14ac:dyDescent="0.25">
      <c r="A50" s="280" t="s">
        <v>53</v>
      </c>
      <c r="B50" s="280" t="s">
        <v>54</v>
      </c>
      <c r="C50" s="280" t="s">
        <v>81</v>
      </c>
      <c r="D50" s="281" t="s">
        <v>96</v>
      </c>
      <c r="E50" s="282">
        <v>200000</v>
      </c>
      <c r="F50" s="282">
        <v>50000</v>
      </c>
      <c r="G50" s="282">
        <f t="shared" si="5"/>
        <v>50000</v>
      </c>
      <c r="H50" s="282"/>
      <c r="I50" s="282"/>
      <c r="J50" s="282"/>
      <c r="K50" s="768">
        <v>150000</v>
      </c>
      <c r="L50" s="282"/>
      <c r="M50" s="282"/>
      <c r="N50" s="282"/>
      <c r="O50" s="282"/>
      <c r="P50" s="282">
        <v>250000</v>
      </c>
      <c r="Q50" s="282"/>
      <c r="R50" s="300"/>
      <c r="S50" s="295"/>
      <c r="T50" s="301"/>
      <c r="U50" s="297"/>
    </row>
    <row r="51" spans="1:21" ht="34.9" customHeight="1" x14ac:dyDescent="0.25">
      <c r="A51" s="280" t="s">
        <v>53</v>
      </c>
      <c r="B51" s="280" t="s">
        <v>54</v>
      </c>
      <c r="C51" s="280" t="s">
        <v>81</v>
      </c>
      <c r="D51" s="281" t="s">
        <v>235</v>
      </c>
      <c r="E51" s="282">
        <v>200000</v>
      </c>
      <c r="F51" s="282">
        <v>50000</v>
      </c>
      <c r="G51" s="282">
        <f t="shared" si="5"/>
        <v>50000</v>
      </c>
      <c r="H51" s="282"/>
      <c r="I51" s="282"/>
      <c r="J51" s="282"/>
      <c r="K51" s="282">
        <f>E51-F51</f>
        <v>150000</v>
      </c>
      <c r="L51" s="282"/>
      <c r="M51" s="282"/>
      <c r="N51" s="282"/>
      <c r="O51" s="282"/>
      <c r="P51" s="282"/>
      <c r="Q51" s="282"/>
      <c r="R51" s="300"/>
      <c r="S51" s="300"/>
      <c r="T51" s="301"/>
      <c r="U51" s="297"/>
    </row>
    <row r="52" spans="1:21" ht="37.9" customHeight="1" x14ac:dyDescent="0.25">
      <c r="A52" s="280" t="s">
        <v>53</v>
      </c>
      <c r="B52" s="280" t="s">
        <v>54</v>
      </c>
      <c r="C52" s="280" t="s">
        <v>81</v>
      </c>
      <c r="D52" s="281" t="s">
        <v>97</v>
      </c>
      <c r="E52" s="282">
        <v>300000</v>
      </c>
      <c r="F52" s="282">
        <v>30000</v>
      </c>
      <c r="G52" s="282">
        <f t="shared" si="5"/>
        <v>30000</v>
      </c>
      <c r="H52" s="282"/>
      <c r="I52" s="282"/>
      <c r="J52" s="282"/>
      <c r="K52" s="282">
        <f>E52-F52</f>
        <v>270000</v>
      </c>
      <c r="L52" s="282"/>
      <c r="M52" s="282"/>
      <c r="N52" s="282"/>
      <c r="O52" s="282"/>
      <c r="P52" s="282">
        <v>50000</v>
      </c>
      <c r="Q52" s="282"/>
      <c r="R52" s="294" t="s">
        <v>98</v>
      </c>
      <c r="S52" s="302"/>
      <c r="T52" s="303"/>
      <c r="U52" s="297"/>
    </row>
    <row r="53" spans="1:21" ht="15.75" thickBot="1" x14ac:dyDescent="0.3">
      <c r="A53" s="304"/>
      <c r="B53" s="305"/>
      <c r="C53" s="305"/>
      <c r="D53" s="306"/>
      <c r="E53" s="307">
        <f>SUM(E47:E52)</f>
        <v>1775070.17</v>
      </c>
      <c r="F53" s="307">
        <f>F47+F48+F49+F50+F51+F52</f>
        <v>578396.96</v>
      </c>
      <c r="G53" s="307">
        <f>SUM(G47:G52)</f>
        <v>578396.96</v>
      </c>
      <c r="H53" s="307"/>
      <c r="I53" s="307"/>
      <c r="J53" s="307"/>
      <c r="K53" s="307">
        <f>SUM(K47:K52)</f>
        <v>1196673.21</v>
      </c>
      <c r="L53" s="307"/>
      <c r="M53" s="307">
        <f>SUM(M47:M52)</f>
        <v>0</v>
      </c>
      <c r="N53" s="307">
        <f>SUM(N47:N52)</f>
        <v>0</v>
      </c>
      <c r="O53" s="307"/>
      <c r="P53" s="307">
        <f>SUM(P47:P52)</f>
        <v>705690.72</v>
      </c>
      <c r="Q53" s="308"/>
      <c r="R53" s="309"/>
      <c r="S53" s="309"/>
      <c r="T53" s="310"/>
      <c r="U53" s="311"/>
    </row>
    <row r="54" spans="1:21" ht="15.75" thickBot="1" x14ac:dyDescent="0.3">
      <c r="A54" s="312"/>
      <c r="B54" s="313"/>
      <c r="C54" s="313"/>
      <c r="D54" s="313"/>
      <c r="E54" s="313"/>
      <c r="F54" s="313"/>
      <c r="G54" s="313"/>
      <c r="H54" s="313"/>
      <c r="I54" s="313"/>
      <c r="J54" s="313"/>
      <c r="K54" s="313"/>
      <c r="L54" s="313"/>
      <c r="M54" s="313"/>
      <c r="N54" s="313"/>
      <c r="O54" s="313"/>
      <c r="P54" s="313"/>
      <c r="Q54" s="313"/>
      <c r="R54" s="313"/>
      <c r="S54" s="313"/>
      <c r="T54" s="313"/>
      <c r="U54" s="315"/>
    </row>
    <row r="55" spans="1:21" ht="22.5" x14ac:dyDescent="0.25">
      <c r="A55" s="316" t="s">
        <v>59</v>
      </c>
      <c r="B55" s="317" t="s">
        <v>99</v>
      </c>
      <c r="C55" s="317" t="s">
        <v>81</v>
      </c>
      <c r="D55" s="318" t="s">
        <v>100</v>
      </c>
      <c r="E55" s="319">
        <v>30000</v>
      </c>
      <c r="F55" s="320">
        <v>0</v>
      </c>
      <c r="G55" s="320"/>
      <c r="H55" s="320"/>
      <c r="I55" s="320"/>
      <c r="J55" s="320"/>
      <c r="K55" s="314">
        <v>30000</v>
      </c>
      <c r="L55" s="320"/>
      <c r="M55" s="320"/>
      <c r="N55" s="321"/>
      <c r="O55" s="322"/>
      <c r="P55" s="322"/>
      <c r="Q55" s="322"/>
      <c r="R55" s="321" t="s">
        <v>934</v>
      </c>
      <c r="S55" s="321"/>
      <c r="T55" s="323"/>
      <c r="U55" s="324"/>
    </row>
    <row r="56" spans="1:21" ht="22.5" x14ac:dyDescent="0.25">
      <c r="A56" s="325" t="s">
        <v>59</v>
      </c>
      <c r="B56" s="326" t="s">
        <v>60</v>
      </c>
      <c r="C56" s="326" t="s">
        <v>81</v>
      </c>
      <c r="D56" s="326" t="s">
        <v>101</v>
      </c>
      <c r="E56" s="327">
        <v>90000</v>
      </c>
      <c r="F56" s="327"/>
      <c r="G56" s="327"/>
      <c r="H56" s="314"/>
      <c r="I56" s="314"/>
      <c r="J56" s="314"/>
      <c r="K56" s="314">
        <f>E56</f>
        <v>90000</v>
      </c>
      <c r="L56" s="327"/>
      <c r="M56" s="327"/>
      <c r="N56" s="328"/>
      <c r="O56" s="329"/>
      <c r="P56" s="329"/>
      <c r="Q56" s="329"/>
      <c r="R56" s="328" t="s">
        <v>925</v>
      </c>
      <c r="S56" s="330"/>
      <c r="T56" s="331"/>
      <c r="U56" s="332"/>
    </row>
    <row r="57" spans="1:21" ht="22.5" x14ac:dyDescent="0.25">
      <c r="A57" s="325" t="s">
        <v>59</v>
      </c>
      <c r="B57" s="326" t="s">
        <v>60</v>
      </c>
      <c r="C57" s="326" t="s">
        <v>81</v>
      </c>
      <c r="D57" s="326" t="s">
        <v>102</v>
      </c>
      <c r="E57" s="327">
        <v>40000</v>
      </c>
      <c r="F57" s="327">
        <v>40000</v>
      </c>
      <c r="G57" s="327">
        <v>40000</v>
      </c>
      <c r="H57" s="314"/>
      <c r="I57" s="314"/>
      <c r="J57" s="314"/>
      <c r="K57" s="314"/>
      <c r="L57" s="327"/>
      <c r="M57" s="327"/>
      <c r="N57" s="328"/>
      <c r="O57" s="329"/>
      <c r="P57" s="329"/>
      <c r="Q57" s="329"/>
      <c r="R57" s="328" t="s">
        <v>925</v>
      </c>
      <c r="S57" s="330"/>
      <c r="T57" s="331"/>
      <c r="U57" s="332"/>
    </row>
    <row r="58" spans="1:21" ht="40.15" customHeight="1" x14ac:dyDescent="0.25">
      <c r="A58" s="325" t="s">
        <v>59</v>
      </c>
      <c r="B58" s="326" t="s">
        <v>60</v>
      </c>
      <c r="C58" s="326" t="s">
        <v>81</v>
      </c>
      <c r="D58" s="326" t="s">
        <v>933</v>
      </c>
      <c r="E58" s="327">
        <v>202830.05</v>
      </c>
      <c r="F58" s="314">
        <f>E58-14790.05</f>
        <v>188040</v>
      </c>
      <c r="G58" s="314">
        <f>F58</f>
        <v>188040</v>
      </c>
      <c r="H58" s="314"/>
      <c r="I58" s="314"/>
      <c r="J58" s="314"/>
      <c r="K58" s="314"/>
      <c r="L58" s="314"/>
      <c r="M58" s="327"/>
      <c r="N58" s="328"/>
      <c r="O58" s="329"/>
      <c r="P58" s="329"/>
      <c r="Q58" s="329"/>
      <c r="R58" s="328" t="s">
        <v>925</v>
      </c>
      <c r="S58" s="333"/>
      <c r="T58" s="332"/>
      <c r="U58" s="332"/>
    </row>
    <row r="59" spans="1:21" ht="22.5" x14ac:dyDescent="0.25">
      <c r="A59" s="325" t="s">
        <v>59</v>
      </c>
      <c r="B59" s="326" t="s">
        <v>60</v>
      </c>
      <c r="C59" s="326" t="s">
        <v>81</v>
      </c>
      <c r="D59" s="326" t="s">
        <v>103</v>
      </c>
      <c r="E59" s="327">
        <v>50000</v>
      </c>
      <c r="F59" s="327">
        <v>0</v>
      </c>
      <c r="G59" s="327"/>
      <c r="H59" s="327"/>
      <c r="I59" s="327"/>
      <c r="J59" s="334"/>
      <c r="K59" s="314">
        <v>50000</v>
      </c>
      <c r="L59" s="327"/>
      <c r="M59" s="327"/>
      <c r="N59" s="328"/>
      <c r="O59" s="329"/>
      <c r="P59" s="329"/>
      <c r="Q59" s="329"/>
      <c r="R59" s="328" t="s">
        <v>925</v>
      </c>
      <c r="S59" s="330"/>
      <c r="T59" s="331"/>
      <c r="U59" s="332"/>
    </row>
    <row r="60" spans="1:21" ht="22.5" x14ac:dyDescent="0.25">
      <c r="A60" s="325" t="s">
        <v>59</v>
      </c>
      <c r="B60" s="326" t="s">
        <v>104</v>
      </c>
      <c r="C60" s="326" t="s">
        <v>81</v>
      </c>
      <c r="D60" s="335" t="s">
        <v>100</v>
      </c>
      <c r="E60" s="327">
        <v>30000</v>
      </c>
      <c r="F60" s="327">
        <v>0</v>
      </c>
      <c r="G60" s="314"/>
      <c r="H60" s="314"/>
      <c r="I60" s="314"/>
      <c r="J60" s="314"/>
      <c r="K60" s="314">
        <v>30000</v>
      </c>
      <c r="L60" s="314"/>
      <c r="M60" s="314"/>
      <c r="N60" s="328"/>
      <c r="O60" s="336"/>
      <c r="P60" s="336"/>
      <c r="Q60" s="336"/>
      <c r="R60" s="328" t="s">
        <v>925</v>
      </c>
      <c r="S60" s="328"/>
      <c r="T60" s="331"/>
      <c r="U60" s="332"/>
    </row>
    <row r="61" spans="1:21" ht="45" x14ac:dyDescent="0.25">
      <c r="A61" s="337" t="s">
        <v>59</v>
      </c>
      <c r="B61" s="338" t="s">
        <v>105</v>
      </c>
      <c r="C61" s="338" t="s">
        <v>81</v>
      </c>
      <c r="D61" s="338" t="s">
        <v>106</v>
      </c>
      <c r="E61" s="339">
        <v>155000</v>
      </c>
      <c r="F61" s="339"/>
      <c r="G61" s="339"/>
      <c r="H61" s="339"/>
      <c r="I61" s="339"/>
      <c r="J61" s="339"/>
      <c r="K61" s="314">
        <v>55000</v>
      </c>
      <c r="L61" s="314">
        <v>100000</v>
      </c>
      <c r="M61" s="339"/>
      <c r="N61" s="328"/>
      <c r="O61" s="340"/>
      <c r="P61" s="340"/>
      <c r="Q61" s="340"/>
      <c r="R61" s="328" t="s">
        <v>935</v>
      </c>
      <c r="S61" s="341"/>
      <c r="T61" s="342"/>
      <c r="U61" s="343"/>
    </row>
    <row r="62" spans="1:21" x14ac:dyDescent="0.25">
      <c r="A62" s="344"/>
      <c r="B62" s="345"/>
      <c r="C62" s="345"/>
      <c r="D62" s="345"/>
      <c r="E62" s="346">
        <f>SUM(E55:E61)</f>
        <v>597830.05000000005</v>
      </c>
      <c r="F62" s="346">
        <f>SUM(F55:F61)</f>
        <v>228040</v>
      </c>
      <c r="G62" s="346">
        <f>SUM(G55:G61)</f>
        <v>228040</v>
      </c>
      <c r="H62" s="346"/>
      <c r="I62" s="346"/>
      <c r="J62" s="346"/>
      <c r="K62" s="346">
        <f>SUM(K55:K61)</f>
        <v>255000</v>
      </c>
      <c r="L62" s="346">
        <f>E62-F62-K62</f>
        <v>114790.05000000005</v>
      </c>
      <c r="M62" s="346">
        <f t="shared" ref="M62:R62" si="6">SUM(M55:M61)</f>
        <v>0</v>
      </c>
      <c r="N62" s="346">
        <f t="shared" si="6"/>
        <v>0</v>
      </c>
      <c r="O62" s="346">
        <f t="shared" si="6"/>
        <v>0</v>
      </c>
      <c r="P62" s="346">
        <f t="shared" si="6"/>
        <v>0</v>
      </c>
      <c r="Q62" s="346">
        <f t="shared" si="6"/>
        <v>0</v>
      </c>
      <c r="R62" s="346">
        <f t="shared" si="6"/>
        <v>0</v>
      </c>
      <c r="S62" s="346"/>
      <c r="T62" s="346"/>
      <c r="U62" s="347"/>
    </row>
    <row r="63" spans="1:21" ht="33.75" x14ac:dyDescent="0.25">
      <c r="A63" s="348" t="s">
        <v>107</v>
      </c>
      <c r="B63" s="349" t="s">
        <v>69</v>
      </c>
      <c r="C63" s="349" t="s">
        <v>81</v>
      </c>
      <c r="D63" s="349" t="s">
        <v>108</v>
      </c>
      <c r="E63" s="350">
        <v>100000</v>
      </c>
      <c r="F63" s="350"/>
      <c r="G63" s="351"/>
      <c r="H63" s="350"/>
      <c r="I63" s="350"/>
      <c r="J63" s="350"/>
      <c r="K63" s="350">
        <v>50000</v>
      </c>
      <c r="L63" s="352">
        <v>50000</v>
      </c>
      <c r="M63" s="352"/>
      <c r="N63" s="353"/>
      <c r="O63" s="354"/>
      <c r="P63" s="354"/>
      <c r="Q63" s="354"/>
      <c r="R63" s="353" t="s">
        <v>937</v>
      </c>
      <c r="S63" s="352"/>
      <c r="T63" s="355"/>
      <c r="U63" s="356"/>
    </row>
    <row r="64" spans="1:21" ht="22.5" x14ac:dyDescent="0.25">
      <c r="A64" s="348" t="s">
        <v>107</v>
      </c>
      <c r="B64" s="349" t="s">
        <v>69</v>
      </c>
      <c r="C64" s="349" t="s">
        <v>81</v>
      </c>
      <c r="D64" s="349" t="s">
        <v>86</v>
      </c>
      <c r="E64" s="350">
        <v>30000</v>
      </c>
      <c r="F64" s="350"/>
      <c r="G64" s="351"/>
      <c r="H64" s="350"/>
      <c r="I64" s="350"/>
      <c r="J64" s="350"/>
      <c r="K64" s="350">
        <v>30000</v>
      </c>
      <c r="L64" s="352"/>
      <c r="M64" s="352"/>
      <c r="N64" s="353"/>
      <c r="O64" s="354"/>
      <c r="P64" s="354"/>
      <c r="Q64" s="354"/>
      <c r="R64" s="353" t="s">
        <v>925</v>
      </c>
      <c r="S64" s="352"/>
      <c r="T64" s="355"/>
      <c r="U64" s="356"/>
    </row>
    <row r="65" spans="1:26" ht="42.2" customHeight="1" x14ac:dyDescent="0.25">
      <c r="A65" s="348" t="s">
        <v>107</v>
      </c>
      <c r="B65" s="349" t="s">
        <v>109</v>
      </c>
      <c r="C65" s="349" t="s">
        <v>81</v>
      </c>
      <c r="D65" s="349" t="s">
        <v>936</v>
      </c>
      <c r="E65" s="350">
        <v>80000</v>
      </c>
      <c r="F65" s="350">
        <v>50000</v>
      </c>
      <c r="G65" s="350">
        <v>50000</v>
      </c>
      <c r="H65" s="350"/>
      <c r="I65" s="350"/>
      <c r="J65" s="350"/>
      <c r="K65" s="350">
        <v>30000</v>
      </c>
      <c r="L65" s="352"/>
      <c r="M65" s="352"/>
      <c r="N65" s="353"/>
      <c r="O65" s="354"/>
      <c r="P65" s="354"/>
      <c r="Q65" s="354"/>
      <c r="R65" s="260" t="s">
        <v>938</v>
      </c>
      <c r="S65" s="352"/>
      <c r="T65" s="355"/>
      <c r="U65" s="356"/>
    </row>
    <row r="66" spans="1:26" x14ac:dyDescent="0.25">
      <c r="A66" s="357"/>
      <c r="B66" s="358"/>
      <c r="C66" s="358"/>
      <c r="D66" s="358"/>
      <c r="E66" s="359">
        <f>SUM(E63:E65)</f>
        <v>210000</v>
      </c>
      <c r="F66" s="359">
        <f>SUM(F63:F65)</f>
        <v>50000</v>
      </c>
      <c r="G66" s="359">
        <f>SUM(G63:G65)</f>
        <v>50000</v>
      </c>
      <c r="H66" s="359"/>
      <c r="I66" s="359"/>
      <c r="J66" s="359">
        <f>SUM(J63:J65)</f>
        <v>0</v>
      </c>
      <c r="K66" s="359">
        <f>SUM(K63:K65)</f>
        <v>110000</v>
      </c>
      <c r="L66" s="359">
        <f>E66-F66-K66</f>
        <v>50000</v>
      </c>
      <c r="M66" s="359">
        <f t="shared" ref="M66:R66" si="7">SUM(M63:M65)</f>
        <v>0</v>
      </c>
      <c r="N66" s="359">
        <f t="shared" si="7"/>
        <v>0</v>
      </c>
      <c r="O66" s="359">
        <f t="shared" si="7"/>
        <v>0</v>
      </c>
      <c r="P66" s="359">
        <f t="shared" si="7"/>
        <v>0</v>
      </c>
      <c r="Q66" s="359">
        <f t="shared" si="7"/>
        <v>0</v>
      </c>
      <c r="R66" s="359">
        <f t="shared" si="7"/>
        <v>0</v>
      </c>
      <c r="S66" s="359"/>
      <c r="T66" s="359"/>
      <c r="U66" s="360"/>
    </row>
    <row r="67" spans="1:26" s="369" customFormat="1" ht="28.15" customHeight="1" x14ac:dyDescent="0.2">
      <c r="A67" s="361" t="s">
        <v>71</v>
      </c>
      <c r="B67" s="361" t="s">
        <v>72</v>
      </c>
      <c r="C67" s="361" t="s">
        <v>81</v>
      </c>
      <c r="D67" s="362" t="s">
        <v>110</v>
      </c>
      <c r="E67" s="363">
        <v>25000</v>
      </c>
      <c r="F67" s="364">
        <f>E67</f>
        <v>25000</v>
      </c>
      <c r="G67" s="364">
        <f>F67</f>
        <v>25000</v>
      </c>
      <c r="H67" s="363"/>
      <c r="I67" s="363"/>
      <c r="J67" s="363"/>
      <c r="K67" s="363"/>
      <c r="L67" s="363"/>
      <c r="M67" s="365"/>
      <c r="N67" s="365"/>
      <c r="O67" s="365"/>
      <c r="P67" s="363">
        <v>80000</v>
      </c>
      <c r="Q67" s="363"/>
      <c r="R67" s="366"/>
      <c r="S67" s="367"/>
      <c r="T67" s="367"/>
      <c r="U67" s="368"/>
      <c r="V67" s="108"/>
      <c r="W67" s="108"/>
      <c r="X67" s="108"/>
      <c r="Y67" s="108"/>
      <c r="Z67" s="108"/>
    </row>
    <row r="68" spans="1:26" s="369" customFormat="1" ht="47.45" customHeight="1" x14ac:dyDescent="0.2">
      <c r="A68" s="361" t="s">
        <v>71</v>
      </c>
      <c r="B68" s="361" t="s">
        <v>72</v>
      </c>
      <c r="C68" s="361" t="s">
        <v>81</v>
      </c>
      <c r="D68" s="362" t="s">
        <v>111</v>
      </c>
      <c r="E68" s="370">
        <v>250000</v>
      </c>
      <c r="F68" s="364">
        <v>60000</v>
      </c>
      <c r="G68" s="364">
        <f>F68</f>
        <v>60000</v>
      </c>
      <c r="H68" s="370"/>
      <c r="I68" s="370"/>
      <c r="J68" s="370"/>
      <c r="K68" s="370">
        <f>E68-F68-13969</f>
        <v>176031</v>
      </c>
      <c r="L68" s="370"/>
      <c r="M68" s="370"/>
      <c r="N68" s="370"/>
      <c r="O68" s="370"/>
      <c r="P68" s="363">
        <v>200000</v>
      </c>
      <c r="Q68" s="363"/>
      <c r="R68" s="371"/>
      <c r="S68" s="372"/>
      <c r="T68" s="373"/>
      <c r="U68" s="374"/>
      <c r="V68" s="108"/>
      <c r="W68" s="108"/>
      <c r="X68" s="108"/>
      <c r="Y68" s="108"/>
      <c r="Z68" s="108"/>
    </row>
    <row r="69" spans="1:26" s="369" customFormat="1" ht="33.75" x14ac:dyDescent="0.2">
      <c r="A69" s="361" t="s">
        <v>71</v>
      </c>
      <c r="B69" s="361" t="s">
        <v>72</v>
      </c>
      <c r="C69" s="361" t="s">
        <v>81</v>
      </c>
      <c r="D69" s="362" t="s">
        <v>112</v>
      </c>
      <c r="E69" s="370">
        <v>20000</v>
      </c>
      <c r="F69" s="370"/>
      <c r="G69" s="370"/>
      <c r="H69" s="370"/>
      <c r="I69" s="370"/>
      <c r="J69" s="370"/>
      <c r="K69" s="370"/>
      <c r="L69" s="370"/>
      <c r="M69" s="370"/>
      <c r="N69" s="370"/>
      <c r="O69" s="370"/>
      <c r="P69" s="363">
        <v>50000</v>
      </c>
      <c r="Q69" s="363"/>
      <c r="R69" s="375" t="s">
        <v>113</v>
      </c>
      <c r="S69" s="376"/>
      <c r="T69" s="373"/>
      <c r="U69" s="374"/>
      <c r="V69" s="108"/>
      <c r="W69" s="108"/>
      <c r="X69" s="108"/>
      <c r="Y69" s="108"/>
      <c r="Z69" s="108"/>
    </row>
    <row r="70" spans="1:26" s="379" customFormat="1" ht="28.9" customHeight="1" x14ac:dyDescent="0.2">
      <c r="A70" s="361" t="s">
        <v>71</v>
      </c>
      <c r="B70" s="361" t="s">
        <v>72</v>
      </c>
      <c r="C70" s="361" t="s">
        <v>81</v>
      </c>
      <c r="D70" s="362" t="s">
        <v>114</v>
      </c>
      <c r="E70" s="370">
        <v>50000</v>
      </c>
      <c r="F70" s="370">
        <v>0</v>
      </c>
      <c r="G70" s="370">
        <v>0</v>
      </c>
      <c r="H70" s="370"/>
      <c r="I70" s="370"/>
      <c r="J70" s="370"/>
      <c r="K70" s="370">
        <f>E70</f>
        <v>50000</v>
      </c>
      <c r="L70" s="370"/>
      <c r="M70" s="370"/>
      <c r="N70" s="370"/>
      <c r="O70" s="370"/>
      <c r="P70" s="363">
        <v>50000</v>
      </c>
      <c r="Q70" s="363"/>
      <c r="R70" s="371"/>
      <c r="S70" s="377"/>
      <c r="T70" s="373"/>
      <c r="U70" s="374"/>
      <c r="V70" s="378"/>
      <c r="W70" s="378"/>
      <c r="X70" s="378"/>
      <c r="Y70" s="378"/>
      <c r="Z70" s="378"/>
    </row>
    <row r="71" spans="1:26" s="379" customFormat="1" ht="58.15" customHeight="1" x14ac:dyDescent="0.2">
      <c r="A71" s="361" t="s">
        <v>71</v>
      </c>
      <c r="B71" s="361" t="s">
        <v>72</v>
      </c>
      <c r="C71" s="361" t="s">
        <v>81</v>
      </c>
      <c r="D71" s="362" t="s">
        <v>115</v>
      </c>
      <c r="E71" s="363">
        <v>60000</v>
      </c>
      <c r="F71" s="363"/>
      <c r="G71" s="363"/>
      <c r="H71" s="363"/>
      <c r="I71" s="363"/>
      <c r="J71" s="363"/>
      <c r="K71" s="363">
        <v>60000</v>
      </c>
      <c r="L71" s="363"/>
      <c r="M71" s="363"/>
      <c r="N71" s="363"/>
      <c r="O71" s="363"/>
      <c r="P71" s="363"/>
      <c r="Q71" s="363"/>
      <c r="R71" s="380"/>
      <c r="S71" s="381"/>
      <c r="T71" s="382"/>
      <c r="U71" s="374"/>
      <c r="V71" s="378"/>
      <c r="W71" s="378"/>
      <c r="X71" s="378"/>
      <c r="Y71" s="378"/>
      <c r="Z71" s="378"/>
    </row>
    <row r="72" spans="1:26" ht="36.6" customHeight="1" thickBot="1" x14ac:dyDescent="0.3">
      <c r="A72" s="361" t="s">
        <v>71</v>
      </c>
      <c r="B72" s="383" t="s">
        <v>116</v>
      </c>
      <c r="C72" s="361" t="s">
        <v>81</v>
      </c>
      <c r="D72" s="383" t="s">
        <v>117</v>
      </c>
      <c r="E72" s="363">
        <v>520000</v>
      </c>
      <c r="F72" s="361"/>
      <c r="G72" s="361"/>
      <c r="H72" s="361"/>
      <c r="I72" s="361" t="s">
        <v>965</v>
      </c>
      <c r="J72" s="361"/>
      <c r="K72" s="361"/>
      <c r="L72" s="361"/>
      <c r="M72" s="361">
        <v>520000</v>
      </c>
      <c r="N72" s="361"/>
      <c r="O72" s="384" t="s">
        <v>118</v>
      </c>
      <c r="P72" s="361"/>
      <c r="Q72" s="361"/>
      <c r="R72" s="361" t="s">
        <v>119</v>
      </c>
      <c r="S72" s="361"/>
      <c r="T72" s="361"/>
      <c r="U72" s="361"/>
      <c r="V72" s="385"/>
    </row>
    <row r="73" spans="1:26" ht="15.75" thickBot="1" x14ac:dyDescent="0.3">
      <c r="A73" s="386"/>
      <c r="B73" s="387"/>
      <c r="C73" s="387"/>
      <c r="D73" s="388"/>
      <c r="E73" s="389">
        <f t="shared" ref="E73:K73" si="8">SUM(E67:E72)</f>
        <v>925000</v>
      </c>
      <c r="F73" s="389">
        <f t="shared" si="8"/>
        <v>85000</v>
      </c>
      <c r="G73" s="389">
        <f t="shared" si="8"/>
        <v>85000</v>
      </c>
      <c r="H73" s="389">
        <f t="shared" si="8"/>
        <v>0</v>
      </c>
      <c r="I73" s="389">
        <f t="shared" si="8"/>
        <v>0</v>
      </c>
      <c r="J73" s="389">
        <f t="shared" si="8"/>
        <v>0</v>
      </c>
      <c r="K73" s="389">
        <f t="shared" si="8"/>
        <v>286031</v>
      </c>
      <c r="L73" s="389">
        <f>E73-F73-K73</f>
        <v>553969</v>
      </c>
      <c r="M73" s="389">
        <f>SUM(M67:M72)</f>
        <v>520000</v>
      </c>
      <c r="N73" s="389">
        <f>SUM(N67:N72)</f>
        <v>0</v>
      </c>
      <c r="O73" s="390"/>
      <c r="P73" s="389">
        <f>SUM(P67:P72)</f>
        <v>380000</v>
      </c>
      <c r="Q73" s="391"/>
      <c r="R73" s="392"/>
      <c r="S73" s="393"/>
      <c r="T73" s="394"/>
      <c r="U73" s="395"/>
      <c r="V73" s="385"/>
    </row>
    <row r="74" spans="1:26" ht="36.4" customHeight="1" x14ac:dyDescent="0.25">
      <c r="A74" s="702" t="s">
        <v>46</v>
      </c>
      <c r="B74" s="703" t="s">
        <v>47</v>
      </c>
      <c r="C74" s="703" t="s">
        <v>120</v>
      </c>
      <c r="D74" s="703" t="s">
        <v>121</v>
      </c>
      <c r="E74" s="704">
        <v>60000</v>
      </c>
      <c r="F74" s="704">
        <v>15000</v>
      </c>
      <c r="G74" s="704">
        <v>15000</v>
      </c>
      <c r="H74" s="704"/>
      <c r="I74" s="704"/>
      <c r="J74" s="704"/>
      <c r="K74" s="704">
        <v>45000</v>
      </c>
      <c r="L74" s="704"/>
      <c r="M74" s="705"/>
      <c r="N74" s="706"/>
      <c r="O74" s="707"/>
      <c r="P74" s="708"/>
      <c r="Q74" s="708"/>
      <c r="R74" s="770" t="s">
        <v>939</v>
      </c>
      <c r="S74" s="709"/>
      <c r="T74" s="710"/>
      <c r="U74" s="711"/>
    </row>
    <row r="75" spans="1:26" ht="33.75" x14ac:dyDescent="0.25">
      <c r="A75" s="712" t="s">
        <v>46</v>
      </c>
      <c r="B75" s="713" t="s">
        <v>47</v>
      </c>
      <c r="C75" s="713" t="s">
        <v>120</v>
      </c>
      <c r="D75" s="713" t="s">
        <v>122</v>
      </c>
      <c r="E75" s="714">
        <v>70000</v>
      </c>
      <c r="F75" s="714">
        <v>15000</v>
      </c>
      <c r="G75" s="714">
        <v>15000</v>
      </c>
      <c r="H75" s="714"/>
      <c r="I75" s="714"/>
      <c r="J75" s="714"/>
      <c r="K75" s="714">
        <v>55000</v>
      </c>
      <c r="L75" s="714"/>
      <c r="M75" s="715"/>
      <c r="N75" s="716"/>
      <c r="O75" s="717"/>
      <c r="P75" s="718"/>
      <c r="Q75" s="718"/>
      <c r="R75" s="771" t="s">
        <v>940</v>
      </c>
      <c r="S75" s="717"/>
      <c r="T75" s="719"/>
      <c r="U75" s="720"/>
    </row>
    <row r="76" spans="1:26" ht="45" x14ac:dyDescent="0.25">
      <c r="A76" s="712" t="s">
        <v>46</v>
      </c>
      <c r="B76" s="713" t="s">
        <v>47</v>
      </c>
      <c r="C76" s="713" t="s">
        <v>120</v>
      </c>
      <c r="D76" s="713" t="s">
        <v>123</v>
      </c>
      <c r="E76" s="714">
        <v>60000</v>
      </c>
      <c r="F76" s="714">
        <v>30000</v>
      </c>
      <c r="G76" s="714">
        <v>30000</v>
      </c>
      <c r="H76" s="714"/>
      <c r="I76" s="714"/>
      <c r="J76" s="714"/>
      <c r="K76" s="714">
        <v>30000</v>
      </c>
      <c r="L76" s="714"/>
      <c r="M76" s="715"/>
      <c r="N76" s="715"/>
      <c r="O76" s="717"/>
      <c r="P76" s="718"/>
      <c r="Q76" s="718"/>
      <c r="R76" s="771" t="s">
        <v>941</v>
      </c>
      <c r="S76" s="717"/>
      <c r="T76" s="721"/>
      <c r="U76" s="722"/>
    </row>
    <row r="77" spans="1:26" ht="22.5" x14ac:dyDescent="0.25">
      <c r="A77" s="712" t="s">
        <v>46</v>
      </c>
      <c r="B77" s="713" t="s">
        <v>47</v>
      </c>
      <c r="C77" s="713" t="s">
        <v>120</v>
      </c>
      <c r="D77" s="713" t="s">
        <v>942</v>
      </c>
      <c r="E77" s="714">
        <v>70000</v>
      </c>
      <c r="F77" s="714">
        <v>40000</v>
      </c>
      <c r="G77" s="714">
        <v>40000</v>
      </c>
      <c r="H77" s="714"/>
      <c r="I77" s="714"/>
      <c r="J77" s="714"/>
      <c r="K77" s="714">
        <v>30000</v>
      </c>
      <c r="L77" s="714"/>
      <c r="M77" s="715"/>
      <c r="N77" s="715"/>
      <c r="O77" s="724"/>
      <c r="P77" s="725"/>
      <c r="Q77" s="725"/>
      <c r="R77" s="745" t="s">
        <v>943</v>
      </c>
      <c r="S77" s="717"/>
      <c r="T77" s="719"/>
      <c r="U77" s="720"/>
    </row>
    <row r="78" spans="1:26" ht="56.25" x14ac:dyDescent="0.25">
      <c r="A78" s="712" t="s">
        <v>46</v>
      </c>
      <c r="B78" s="713" t="s">
        <v>47</v>
      </c>
      <c r="C78" s="713" t="s">
        <v>120</v>
      </c>
      <c r="D78" s="713" t="s">
        <v>124</v>
      </c>
      <c r="E78" s="714">
        <v>50000</v>
      </c>
      <c r="F78" s="714"/>
      <c r="G78" s="714"/>
      <c r="H78" s="714"/>
      <c r="I78" s="714"/>
      <c r="J78" s="714"/>
      <c r="K78" s="714">
        <v>50000</v>
      </c>
      <c r="L78" s="714"/>
      <c r="M78" s="715"/>
      <c r="N78" s="715"/>
      <c r="O78" s="717"/>
      <c r="P78" s="718"/>
      <c r="Q78" s="718"/>
      <c r="R78" s="745" t="s">
        <v>944</v>
      </c>
      <c r="S78" s="717"/>
      <c r="T78" s="719"/>
      <c r="U78" s="720"/>
    </row>
    <row r="79" spans="1:26" ht="22.5" x14ac:dyDescent="0.25">
      <c r="A79" s="712" t="s">
        <v>46</v>
      </c>
      <c r="B79" s="713" t="s">
        <v>47</v>
      </c>
      <c r="C79" s="713" t="s">
        <v>120</v>
      </c>
      <c r="D79" s="713" t="s">
        <v>125</v>
      </c>
      <c r="E79" s="714">
        <v>15000</v>
      </c>
      <c r="F79" s="714"/>
      <c r="G79" s="714"/>
      <c r="H79" s="714"/>
      <c r="I79" s="714"/>
      <c r="J79" s="714"/>
      <c r="K79" s="714">
        <v>15000</v>
      </c>
      <c r="L79" s="714"/>
      <c r="M79" s="715"/>
      <c r="N79" s="715"/>
      <c r="O79" s="717"/>
      <c r="P79" s="718"/>
      <c r="Q79" s="718"/>
      <c r="R79" s="745" t="s">
        <v>126</v>
      </c>
      <c r="S79" s="717"/>
      <c r="T79" s="719"/>
      <c r="U79" s="720"/>
    </row>
    <row r="80" spans="1:26" ht="22.5" x14ac:dyDescent="0.25">
      <c r="A80" s="712" t="s">
        <v>46</v>
      </c>
      <c r="B80" s="713" t="s">
        <v>47</v>
      </c>
      <c r="C80" s="713" t="s">
        <v>120</v>
      </c>
      <c r="D80" s="713" t="s">
        <v>127</v>
      </c>
      <c r="E80" s="714">
        <v>20000</v>
      </c>
      <c r="F80" s="714"/>
      <c r="G80" s="714"/>
      <c r="H80" s="714"/>
      <c r="I80" s="714"/>
      <c r="J80" s="714"/>
      <c r="K80" s="714">
        <v>20000</v>
      </c>
      <c r="L80" s="714"/>
      <c r="M80" s="715"/>
      <c r="N80" s="715"/>
      <c r="O80" s="717"/>
      <c r="P80" s="718"/>
      <c r="Q80" s="718"/>
      <c r="R80" s="745" t="s">
        <v>945</v>
      </c>
      <c r="S80" s="717"/>
      <c r="T80" s="726"/>
      <c r="U80" s="720"/>
    </row>
    <row r="81" spans="1:21" ht="22.5" x14ac:dyDescent="0.25">
      <c r="A81" s="712" t="s">
        <v>46</v>
      </c>
      <c r="B81" s="713" t="s">
        <v>47</v>
      </c>
      <c r="C81" s="713" t="s">
        <v>120</v>
      </c>
      <c r="D81" s="713" t="s">
        <v>129</v>
      </c>
      <c r="E81" s="714">
        <v>200000</v>
      </c>
      <c r="F81" s="714"/>
      <c r="G81" s="714"/>
      <c r="H81" s="714"/>
      <c r="I81" s="714"/>
      <c r="J81" s="714"/>
      <c r="K81" s="714">
        <v>70000</v>
      </c>
      <c r="L81" s="714">
        <v>130000</v>
      </c>
      <c r="M81" s="715"/>
      <c r="N81" s="715"/>
      <c r="O81" s="724"/>
      <c r="P81" s="725"/>
      <c r="Q81" s="725"/>
      <c r="R81" s="745" t="s">
        <v>946</v>
      </c>
      <c r="S81" s="717"/>
      <c r="T81" s="727"/>
      <c r="U81" s="728"/>
    </row>
    <row r="82" spans="1:21" x14ac:dyDescent="0.25">
      <c r="A82" s="712" t="s">
        <v>46</v>
      </c>
      <c r="B82" s="713" t="s">
        <v>47</v>
      </c>
      <c r="C82" s="713" t="s">
        <v>120</v>
      </c>
      <c r="D82" s="713" t="s">
        <v>947</v>
      </c>
      <c r="E82" s="714">
        <v>150000</v>
      </c>
      <c r="F82" s="714"/>
      <c r="G82" s="714"/>
      <c r="H82" s="714"/>
      <c r="I82" s="714"/>
      <c r="J82" s="723"/>
      <c r="K82" s="714">
        <v>150000</v>
      </c>
      <c r="L82" s="723"/>
      <c r="M82" s="729"/>
      <c r="N82" s="715"/>
      <c r="O82" s="724"/>
      <c r="P82" s="725"/>
      <c r="Q82" s="725"/>
      <c r="R82" s="745" t="s">
        <v>948</v>
      </c>
      <c r="S82" s="717"/>
      <c r="T82" s="727"/>
      <c r="U82" s="728"/>
    </row>
    <row r="83" spans="1:21" ht="22.5" x14ac:dyDescent="0.25">
      <c r="A83" s="712" t="s">
        <v>46</v>
      </c>
      <c r="B83" s="713" t="s">
        <v>47</v>
      </c>
      <c r="C83" s="713" t="s">
        <v>120</v>
      </c>
      <c r="D83" s="713" t="s">
        <v>130</v>
      </c>
      <c r="E83" s="714">
        <v>100000</v>
      </c>
      <c r="F83" s="714"/>
      <c r="G83" s="714"/>
      <c r="H83" s="714"/>
      <c r="I83" s="714"/>
      <c r="J83" s="714"/>
      <c r="K83" s="714">
        <v>100000</v>
      </c>
      <c r="L83" s="714"/>
      <c r="M83" s="715"/>
      <c r="N83" s="715"/>
      <c r="O83" s="724"/>
      <c r="P83" s="725"/>
      <c r="Q83" s="725"/>
      <c r="R83" s="745" t="s">
        <v>949</v>
      </c>
      <c r="S83" s="717"/>
      <c r="T83" s="730"/>
      <c r="U83" s="731"/>
    </row>
    <row r="84" spans="1:21" ht="31.9" customHeight="1" x14ac:dyDescent="0.25">
      <c r="A84" s="712" t="s">
        <v>46</v>
      </c>
      <c r="B84" s="713" t="s">
        <v>47</v>
      </c>
      <c r="C84" s="713" t="s">
        <v>120</v>
      </c>
      <c r="D84" s="732" t="s">
        <v>131</v>
      </c>
      <c r="E84" s="714">
        <v>18000</v>
      </c>
      <c r="F84" s="714">
        <v>18000</v>
      </c>
      <c r="G84" s="714">
        <v>18000</v>
      </c>
      <c r="H84" s="714"/>
      <c r="I84" s="714"/>
      <c r="J84" s="714"/>
      <c r="K84" s="714"/>
      <c r="L84" s="714"/>
      <c r="M84" s="715"/>
      <c r="N84" s="715"/>
      <c r="O84" s="717"/>
      <c r="P84" s="718"/>
      <c r="Q84" s="718"/>
      <c r="R84" s="745" t="s">
        <v>950</v>
      </c>
      <c r="S84" s="717"/>
      <c r="T84" s="733"/>
      <c r="U84" s="734"/>
    </row>
    <row r="85" spans="1:21" ht="33" customHeight="1" x14ac:dyDescent="0.25">
      <c r="A85" s="712" t="s">
        <v>46</v>
      </c>
      <c r="B85" s="713" t="s">
        <v>132</v>
      </c>
      <c r="C85" s="713" t="s">
        <v>120</v>
      </c>
      <c r="D85" s="713" t="s">
        <v>133</v>
      </c>
      <c r="E85" s="714">
        <v>25000</v>
      </c>
      <c r="F85" s="714">
        <v>25000</v>
      </c>
      <c r="G85" s="714">
        <v>25000</v>
      </c>
      <c r="H85" s="714"/>
      <c r="I85" s="714"/>
      <c r="J85" s="714"/>
      <c r="K85" s="735"/>
      <c r="L85" s="714"/>
      <c r="M85" s="715"/>
      <c r="N85" s="715"/>
      <c r="O85" s="717"/>
      <c r="P85" s="718"/>
      <c r="Q85" s="718"/>
      <c r="R85" s="745" t="s">
        <v>951</v>
      </c>
      <c r="S85" s="717"/>
      <c r="T85" s="736"/>
      <c r="U85" s="737"/>
    </row>
    <row r="86" spans="1:21" ht="65.25" customHeight="1" x14ac:dyDescent="0.25">
      <c r="A86" s="712" t="s">
        <v>46</v>
      </c>
      <c r="B86" s="713" t="s">
        <v>87</v>
      </c>
      <c r="C86" s="713" t="s">
        <v>120</v>
      </c>
      <c r="D86" s="713" t="s">
        <v>134</v>
      </c>
      <c r="E86" s="714">
        <v>60000</v>
      </c>
      <c r="F86" s="714"/>
      <c r="G86" s="714"/>
      <c r="H86" s="714"/>
      <c r="I86" s="714"/>
      <c r="J86" s="723"/>
      <c r="K86" s="714">
        <v>60000</v>
      </c>
      <c r="L86" s="723">
        <v>0</v>
      </c>
      <c r="M86" s="738"/>
      <c r="N86" s="729"/>
      <c r="O86" s="739"/>
      <c r="P86" s="740"/>
      <c r="Q86" s="740"/>
      <c r="R86" s="745" t="s">
        <v>952</v>
      </c>
      <c r="S86" s="717"/>
      <c r="T86" s="736"/>
      <c r="U86" s="737"/>
    </row>
    <row r="87" spans="1:21" ht="56.25" x14ac:dyDescent="0.25">
      <c r="A87" s="715" t="s">
        <v>46</v>
      </c>
      <c r="B87" s="741" t="s">
        <v>87</v>
      </c>
      <c r="C87" s="741" t="s">
        <v>120</v>
      </c>
      <c r="D87" s="732" t="s">
        <v>135</v>
      </c>
      <c r="E87" s="714">
        <v>50000</v>
      </c>
      <c r="F87" s="714" t="s">
        <v>888</v>
      </c>
      <c r="G87" s="714" t="s">
        <v>888</v>
      </c>
      <c r="H87" s="714"/>
      <c r="I87" s="714"/>
      <c r="J87" s="723"/>
      <c r="K87" s="714">
        <v>50000</v>
      </c>
      <c r="L87" s="714"/>
      <c r="M87" s="715"/>
      <c r="N87" s="715"/>
      <c r="O87" s="715"/>
      <c r="P87" s="715"/>
      <c r="Q87" s="715"/>
      <c r="R87" s="745" t="s">
        <v>953</v>
      </c>
      <c r="S87" s="717"/>
      <c r="T87" s="736"/>
      <c r="U87" s="737"/>
    </row>
    <row r="88" spans="1:21" ht="22.5" x14ac:dyDescent="0.25">
      <c r="A88" s="712" t="s">
        <v>46</v>
      </c>
      <c r="B88" s="713" t="s">
        <v>87</v>
      </c>
      <c r="C88" s="713" t="s">
        <v>120</v>
      </c>
      <c r="D88" s="713" t="s">
        <v>136</v>
      </c>
      <c r="E88" s="714">
        <v>30000</v>
      </c>
      <c r="F88" s="714">
        <v>30000</v>
      </c>
      <c r="G88" s="714">
        <v>30000</v>
      </c>
      <c r="H88" s="714"/>
      <c r="I88" s="714"/>
      <c r="J88" s="714"/>
      <c r="K88" s="714">
        <v>0</v>
      </c>
      <c r="L88" s="714"/>
      <c r="M88" s="715"/>
      <c r="N88" s="715"/>
      <c r="O88" s="717"/>
      <c r="P88" s="718"/>
      <c r="Q88" s="718"/>
      <c r="R88" s="746" t="s">
        <v>954</v>
      </c>
      <c r="S88" s="717"/>
      <c r="T88" s="736"/>
      <c r="U88" s="737"/>
    </row>
    <row r="89" spans="1:21" ht="56.25" x14ac:dyDescent="0.25">
      <c r="A89" s="712" t="s">
        <v>46</v>
      </c>
      <c r="B89" s="713" t="s">
        <v>87</v>
      </c>
      <c r="C89" s="713" t="s">
        <v>120</v>
      </c>
      <c r="D89" s="713" t="s">
        <v>137</v>
      </c>
      <c r="E89" s="714">
        <v>70000</v>
      </c>
      <c r="F89" s="714">
        <v>10000</v>
      </c>
      <c r="G89" s="714">
        <v>10000</v>
      </c>
      <c r="H89" s="714"/>
      <c r="I89" s="714"/>
      <c r="J89" s="714"/>
      <c r="K89" s="714">
        <v>60000</v>
      </c>
      <c r="L89" s="714"/>
      <c r="M89" s="715"/>
      <c r="N89" s="715"/>
      <c r="O89" s="742"/>
      <c r="P89" s="743"/>
      <c r="Q89" s="743"/>
      <c r="R89" s="746" t="s">
        <v>955</v>
      </c>
      <c r="S89" s="717"/>
      <c r="T89" s="736"/>
      <c r="U89" s="737"/>
    </row>
    <row r="90" spans="1:21" x14ac:dyDescent="0.25">
      <c r="A90" s="712" t="s">
        <v>46</v>
      </c>
      <c r="B90" s="713" t="s">
        <v>87</v>
      </c>
      <c r="C90" s="713" t="s">
        <v>120</v>
      </c>
      <c r="D90" s="713" t="s">
        <v>238</v>
      </c>
      <c r="E90" s="714">
        <v>75000</v>
      </c>
      <c r="F90" s="714"/>
      <c r="G90" s="714"/>
      <c r="H90" s="744"/>
      <c r="I90" s="744"/>
      <c r="J90" s="744"/>
      <c r="K90" s="714">
        <v>75000</v>
      </c>
      <c r="L90" s="744"/>
      <c r="M90" s="713"/>
      <c r="N90" s="713"/>
      <c r="O90" s="713"/>
      <c r="P90" s="713"/>
      <c r="Q90" s="713"/>
      <c r="R90" s="747"/>
      <c r="S90" s="713"/>
      <c r="T90" s="713"/>
      <c r="U90" s="713"/>
    </row>
    <row r="91" spans="1:21" x14ac:dyDescent="0.25">
      <c r="A91" s="396"/>
      <c r="B91" s="397"/>
      <c r="C91" s="397"/>
      <c r="D91" s="397"/>
      <c r="E91" s="398">
        <f>SUM(E74:E90)</f>
        <v>1123000</v>
      </c>
      <c r="F91" s="398">
        <f>SUM(F74:F90)</f>
        <v>183000</v>
      </c>
      <c r="G91" s="398">
        <f>SUM(G74:G90)</f>
        <v>183000</v>
      </c>
      <c r="H91" s="398"/>
      <c r="I91" s="398"/>
      <c r="J91" s="398"/>
      <c r="K91" s="398">
        <f>SUM(K74:K90)</f>
        <v>810000</v>
      </c>
      <c r="L91" s="398">
        <f t="shared" ref="L91:R91" si="9">SUM(L74:L88)</f>
        <v>130000</v>
      </c>
      <c r="M91" s="398">
        <f t="shared" si="9"/>
        <v>0</v>
      </c>
      <c r="N91" s="398">
        <f t="shared" si="9"/>
        <v>0</v>
      </c>
      <c r="O91" s="398">
        <f t="shared" si="9"/>
        <v>0</v>
      </c>
      <c r="P91" s="398">
        <f t="shared" si="9"/>
        <v>0</v>
      </c>
      <c r="Q91" s="398">
        <f t="shared" si="9"/>
        <v>0</v>
      </c>
      <c r="R91" s="398">
        <f t="shared" si="9"/>
        <v>0</v>
      </c>
      <c r="S91" s="398"/>
      <c r="T91" s="398"/>
      <c r="U91" s="399"/>
    </row>
    <row r="92" spans="1:21" ht="22.5" x14ac:dyDescent="0.25">
      <c r="A92" s="400" t="s">
        <v>138</v>
      </c>
      <c r="B92" s="401" t="s">
        <v>139</v>
      </c>
      <c r="C92" s="402" t="s">
        <v>120</v>
      </c>
      <c r="D92" s="403" t="s">
        <v>140</v>
      </c>
      <c r="E92" s="404">
        <v>370000</v>
      </c>
      <c r="F92" s="414"/>
      <c r="G92" s="404"/>
      <c r="H92" s="404"/>
      <c r="I92" s="404"/>
      <c r="J92" s="404"/>
      <c r="K92" s="404">
        <f>E92-F92</f>
        <v>370000</v>
      </c>
      <c r="L92" s="405"/>
      <c r="M92" s="405"/>
      <c r="N92" s="405"/>
      <c r="O92" s="406"/>
      <c r="P92" s="407"/>
      <c r="Q92" s="408"/>
      <c r="R92" s="409"/>
      <c r="S92" s="406"/>
      <c r="T92" s="410"/>
      <c r="U92" s="411"/>
    </row>
    <row r="93" spans="1:21" ht="22.5" x14ac:dyDescent="0.25">
      <c r="A93" s="400" t="s">
        <v>138</v>
      </c>
      <c r="B93" s="401" t="s">
        <v>139</v>
      </c>
      <c r="C93" s="402" t="s">
        <v>120</v>
      </c>
      <c r="D93" s="412" t="s">
        <v>141</v>
      </c>
      <c r="E93" s="413">
        <v>500000</v>
      </c>
      <c r="F93" s="414"/>
      <c r="G93" s="414"/>
      <c r="H93" s="414"/>
      <c r="I93" s="414"/>
      <c r="J93" s="414"/>
      <c r="K93" s="414">
        <v>350000</v>
      </c>
      <c r="L93" s="414">
        <v>150000</v>
      </c>
      <c r="M93" s="414"/>
      <c r="N93" s="414"/>
      <c r="O93" s="414"/>
      <c r="P93" s="413">
        <v>250000</v>
      </c>
      <c r="Q93" s="413"/>
      <c r="R93" s="415" t="s">
        <v>142</v>
      </c>
      <c r="S93" s="416"/>
      <c r="T93" s="417"/>
      <c r="U93" s="417"/>
    </row>
    <row r="94" spans="1:21" ht="26.45" customHeight="1" x14ac:dyDescent="0.25">
      <c r="A94" s="418" t="s">
        <v>138</v>
      </c>
      <c r="B94" s="403" t="s">
        <v>139</v>
      </c>
      <c r="C94" s="419" t="s">
        <v>120</v>
      </c>
      <c r="D94" s="420" t="s">
        <v>143</v>
      </c>
      <c r="E94" s="404">
        <v>150000</v>
      </c>
      <c r="F94" s="421">
        <v>50000</v>
      </c>
      <c r="G94" s="421">
        <f>F94</f>
        <v>50000</v>
      </c>
      <c r="H94" s="421"/>
      <c r="I94" s="421"/>
      <c r="J94" s="421"/>
      <c r="K94" s="421">
        <v>100000</v>
      </c>
      <c r="L94" s="421"/>
      <c r="M94" s="421"/>
      <c r="N94" s="421"/>
      <c r="O94" s="421"/>
      <c r="P94" s="404">
        <v>450000</v>
      </c>
      <c r="Q94" s="404">
        <v>400000</v>
      </c>
      <c r="R94" s="422" t="s">
        <v>144</v>
      </c>
      <c r="S94" s="422"/>
      <c r="T94" s="423"/>
      <c r="U94" s="424"/>
    </row>
    <row r="95" spans="1:21" ht="22.5" x14ac:dyDescent="0.25">
      <c r="A95" s="418" t="s">
        <v>138</v>
      </c>
      <c r="B95" s="403" t="s">
        <v>139</v>
      </c>
      <c r="C95" s="419" t="s">
        <v>120</v>
      </c>
      <c r="D95" s="420" t="s">
        <v>145</v>
      </c>
      <c r="E95" s="404">
        <v>280000</v>
      </c>
      <c r="F95" s="421">
        <v>130000</v>
      </c>
      <c r="G95" s="421">
        <f>F95</f>
        <v>130000</v>
      </c>
      <c r="H95" s="421"/>
      <c r="I95" s="421"/>
      <c r="J95" s="421"/>
      <c r="K95" s="421">
        <f>E95-F95</f>
        <v>150000</v>
      </c>
      <c r="L95" s="421"/>
      <c r="M95" s="421"/>
      <c r="N95" s="421"/>
      <c r="O95" s="421"/>
      <c r="P95" s="404">
        <v>350000</v>
      </c>
      <c r="Q95" s="404"/>
      <c r="R95" s="425" t="s">
        <v>146</v>
      </c>
      <c r="S95" s="426"/>
      <c r="T95" s="427"/>
      <c r="U95" s="428"/>
    </row>
    <row r="96" spans="1:21" ht="22.5" x14ac:dyDescent="0.25">
      <c r="A96" s="418" t="s">
        <v>138</v>
      </c>
      <c r="B96" s="403" t="s">
        <v>139</v>
      </c>
      <c r="C96" s="419" t="s">
        <v>120</v>
      </c>
      <c r="D96" s="420" t="s">
        <v>147</v>
      </c>
      <c r="E96" s="404">
        <v>350000</v>
      </c>
      <c r="F96" s="421">
        <v>0</v>
      </c>
      <c r="G96" s="429"/>
      <c r="H96" s="421"/>
      <c r="I96" s="421"/>
      <c r="J96" s="421"/>
      <c r="K96" s="421">
        <v>350000</v>
      </c>
      <c r="L96" s="421"/>
      <c r="M96" s="421"/>
      <c r="N96" s="421"/>
      <c r="O96" s="421"/>
      <c r="P96" s="404">
        <v>350000</v>
      </c>
      <c r="Q96" s="404"/>
      <c r="R96" s="430"/>
      <c r="S96" s="426"/>
      <c r="T96" s="427"/>
      <c r="U96" s="428"/>
    </row>
    <row r="97" spans="1:21" ht="22.5" x14ac:dyDescent="0.25">
      <c r="A97" s="419" t="s">
        <v>138</v>
      </c>
      <c r="B97" s="403" t="s">
        <v>139</v>
      </c>
      <c r="C97" s="419" t="s">
        <v>120</v>
      </c>
      <c r="D97" s="431" t="s">
        <v>148</v>
      </c>
      <c r="E97" s="421">
        <v>65000</v>
      </c>
      <c r="F97" s="421">
        <v>65000</v>
      </c>
      <c r="G97" s="421">
        <v>65000</v>
      </c>
      <c r="H97" s="421"/>
      <c r="I97" s="421"/>
      <c r="J97" s="421"/>
      <c r="K97" s="421"/>
      <c r="L97" s="432"/>
      <c r="M97" s="432"/>
      <c r="N97" s="432"/>
      <c r="O97" s="432"/>
      <c r="P97" s="433">
        <v>60000</v>
      </c>
      <c r="Q97" s="433"/>
      <c r="R97" s="434" t="s">
        <v>149</v>
      </c>
      <c r="S97" s="426"/>
      <c r="T97" s="435"/>
      <c r="U97" s="428"/>
    </row>
    <row r="98" spans="1:21" ht="22.5" x14ac:dyDescent="0.25">
      <c r="A98" s="419" t="s">
        <v>138</v>
      </c>
      <c r="B98" s="403" t="s">
        <v>139</v>
      </c>
      <c r="C98" s="419" t="s">
        <v>120</v>
      </c>
      <c r="D98" s="420" t="s">
        <v>150</v>
      </c>
      <c r="E98" s="421">
        <v>90000</v>
      </c>
      <c r="F98" s="421"/>
      <c r="G98" s="421"/>
      <c r="H98" s="421"/>
      <c r="I98" s="421"/>
      <c r="J98" s="421"/>
      <c r="K98" s="421">
        <v>90000</v>
      </c>
      <c r="L98" s="421"/>
      <c r="M98" s="421"/>
      <c r="N98" s="421"/>
      <c r="O98" s="421"/>
      <c r="P98" s="436">
        <v>90000</v>
      </c>
      <c r="Q98" s="436"/>
      <c r="R98" s="430"/>
      <c r="S98" s="426"/>
      <c r="T98" s="435"/>
      <c r="U98" s="428"/>
    </row>
    <row r="99" spans="1:21" ht="23.25" x14ac:dyDescent="0.25">
      <c r="A99" s="441" t="s">
        <v>138</v>
      </c>
      <c r="B99" s="403" t="s">
        <v>139</v>
      </c>
      <c r="C99" s="419" t="s">
        <v>120</v>
      </c>
      <c r="D99" s="437" t="s">
        <v>151</v>
      </c>
      <c r="E99" s="404">
        <v>29000</v>
      </c>
      <c r="F99" s="404"/>
      <c r="G99" s="404"/>
      <c r="H99" s="404"/>
      <c r="I99" s="404"/>
      <c r="J99" s="404"/>
      <c r="K99" s="404">
        <v>29000</v>
      </c>
      <c r="L99" s="438"/>
      <c r="M99" s="438"/>
      <c r="N99" s="438"/>
      <c r="O99" s="438"/>
      <c r="P99" s="439">
        <v>25000</v>
      </c>
      <c r="Q99" s="439"/>
      <c r="R99" s="440" t="s">
        <v>152</v>
      </c>
      <c r="S99" s="441"/>
      <c r="T99" s="442"/>
      <c r="U99" s="428"/>
    </row>
    <row r="100" spans="1:21" ht="23.25" x14ac:dyDescent="0.25">
      <c r="A100" s="441" t="s">
        <v>138</v>
      </c>
      <c r="B100" s="403" t="s">
        <v>139</v>
      </c>
      <c r="C100" s="419" t="s">
        <v>120</v>
      </c>
      <c r="D100" s="443" t="s">
        <v>153</v>
      </c>
      <c r="E100" s="404">
        <v>35000</v>
      </c>
      <c r="F100" s="404"/>
      <c r="G100" s="404"/>
      <c r="H100" s="404"/>
      <c r="I100" s="404"/>
      <c r="J100" s="404"/>
      <c r="K100" s="404">
        <v>35000</v>
      </c>
      <c r="L100" s="438"/>
      <c r="M100" s="438"/>
      <c r="N100" s="438"/>
      <c r="O100" s="438"/>
      <c r="P100" s="439">
        <v>35000</v>
      </c>
      <c r="Q100" s="439"/>
      <c r="R100" s="440" t="s">
        <v>154</v>
      </c>
      <c r="S100" s="444"/>
      <c r="T100" s="445"/>
      <c r="U100" s="411"/>
    </row>
    <row r="101" spans="1:21" ht="22.5" x14ac:dyDescent="0.25">
      <c r="A101" s="441" t="s">
        <v>138</v>
      </c>
      <c r="B101" s="403" t="s">
        <v>139</v>
      </c>
      <c r="C101" s="419" t="s">
        <v>120</v>
      </c>
      <c r="D101" s="420" t="s">
        <v>155</v>
      </c>
      <c r="E101" s="404">
        <v>250000</v>
      </c>
      <c r="F101" s="404">
        <v>0</v>
      </c>
      <c r="G101" s="404"/>
      <c r="H101" s="404"/>
      <c r="I101" s="404"/>
      <c r="J101" s="404"/>
      <c r="K101" s="404">
        <f>E101</f>
        <v>250000</v>
      </c>
      <c r="L101" s="404"/>
      <c r="M101" s="404"/>
      <c r="N101" s="404"/>
      <c r="O101" s="404"/>
      <c r="P101" s="446">
        <v>150000</v>
      </c>
      <c r="Q101" s="446">
        <v>100000</v>
      </c>
      <c r="R101" s="430"/>
      <c r="S101" s="426"/>
      <c r="T101" s="427"/>
      <c r="U101" s="428"/>
    </row>
    <row r="102" spans="1:21" ht="22.5" x14ac:dyDescent="0.25">
      <c r="A102" s="441" t="s">
        <v>138</v>
      </c>
      <c r="B102" s="403" t="s">
        <v>139</v>
      </c>
      <c r="C102" s="419" t="s">
        <v>120</v>
      </c>
      <c r="D102" s="420" t="s">
        <v>156</v>
      </c>
      <c r="E102" s="404">
        <v>150000</v>
      </c>
      <c r="F102" s="404">
        <v>0</v>
      </c>
      <c r="G102" s="404"/>
      <c r="H102" s="404"/>
      <c r="I102" s="404"/>
      <c r="J102" s="404"/>
      <c r="K102" s="404">
        <f>E102</f>
        <v>150000</v>
      </c>
      <c r="L102" s="404"/>
      <c r="M102" s="404"/>
      <c r="N102" s="404"/>
      <c r="O102" s="404"/>
      <c r="P102" s="404">
        <v>150000</v>
      </c>
      <c r="Q102" s="404"/>
      <c r="R102" s="430"/>
      <c r="S102" s="426"/>
      <c r="T102" s="427"/>
      <c r="U102" s="428"/>
    </row>
    <row r="103" spans="1:21" ht="22.5" x14ac:dyDescent="0.25">
      <c r="A103" s="441" t="s">
        <v>138</v>
      </c>
      <c r="B103" s="403" t="s">
        <v>139</v>
      </c>
      <c r="C103" s="419" t="s">
        <v>120</v>
      </c>
      <c r="D103" s="443" t="s">
        <v>157</v>
      </c>
      <c r="E103" s="404">
        <v>60000</v>
      </c>
      <c r="F103" s="404"/>
      <c r="G103" s="404"/>
      <c r="H103" s="404"/>
      <c r="I103" s="404"/>
      <c r="J103" s="404"/>
      <c r="K103" s="404">
        <v>60000</v>
      </c>
      <c r="L103" s="404"/>
      <c r="M103" s="404"/>
      <c r="N103" s="404"/>
      <c r="O103" s="404"/>
      <c r="P103" s="404">
        <v>40000</v>
      </c>
      <c r="Q103" s="404"/>
      <c r="R103" s="430" t="s">
        <v>158</v>
      </c>
      <c r="S103" s="426"/>
      <c r="T103" s="427"/>
      <c r="U103" s="428"/>
    </row>
    <row r="104" spans="1:21" ht="22.5" x14ac:dyDescent="0.25">
      <c r="A104" s="441" t="s">
        <v>138</v>
      </c>
      <c r="B104" s="403" t="s">
        <v>139</v>
      </c>
      <c r="C104" s="419" t="s">
        <v>120</v>
      </c>
      <c r="D104" s="443" t="s">
        <v>159</v>
      </c>
      <c r="E104" s="404">
        <v>35000</v>
      </c>
      <c r="F104" s="404"/>
      <c r="G104" s="404"/>
      <c r="H104" s="404"/>
      <c r="I104" s="404"/>
      <c r="J104" s="404"/>
      <c r="K104" s="404">
        <v>35000</v>
      </c>
      <c r="L104" s="404"/>
      <c r="M104" s="404"/>
      <c r="N104" s="404"/>
      <c r="O104" s="404"/>
      <c r="P104" s="436">
        <v>30000</v>
      </c>
      <c r="Q104" s="436"/>
      <c r="R104" s="447" t="s">
        <v>158</v>
      </c>
      <c r="S104" s="441"/>
      <c r="T104" s="442"/>
      <c r="U104" s="428"/>
    </row>
    <row r="105" spans="1:21" ht="22.5" x14ac:dyDescent="0.25">
      <c r="A105" s="441" t="s">
        <v>138</v>
      </c>
      <c r="B105" s="403" t="s">
        <v>139</v>
      </c>
      <c r="C105" s="419" t="s">
        <v>120</v>
      </c>
      <c r="D105" s="443" t="s">
        <v>160</v>
      </c>
      <c r="E105" s="404">
        <v>50000</v>
      </c>
      <c r="F105" s="404">
        <v>0</v>
      </c>
      <c r="G105" s="404"/>
      <c r="H105" s="404"/>
      <c r="I105" s="404"/>
      <c r="J105" s="404"/>
      <c r="K105" s="404">
        <v>50000</v>
      </c>
      <c r="L105" s="404"/>
      <c r="M105" s="404"/>
      <c r="N105" s="404"/>
      <c r="O105" s="404"/>
      <c r="P105" s="436">
        <v>50000</v>
      </c>
      <c r="Q105" s="436"/>
      <c r="R105" s="447"/>
      <c r="S105" s="441"/>
      <c r="T105" s="442"/>
      <c r="U105" s="428"/>
    </row>
    <row r="106" spans="1:21" ht="22.5" x14ac:dyDescent="0.25">
      <c r="A106" s="441" t="s">
        <v>138</v>
      </c>
      <c r="B106" s="403" t="s">
        <v>139</v>
      </c>
      <c r="C106" s="419" t="s">
        <v>120</v>
      </c>
      <c r="D106" s="449" t="s">
        <v>254</v>
      </c>
      <c r="E106" s="450">
        <v>170000</v>
      </c>
      <c r="F106" s="450"/>
      <c r="G106" s="450"/>
      <c r="H106" s="450"/>
      <c r="I106" s="450"/>
      <c r="J106" s="450"/>
      <c r="K106" s="450">
        <v>170000</v>
      </c>
      <c r="L106" s="450"/>
      <c r="M106" s="450"/>
      <c r="N106" s="450"/>
      <c r="O106" s="450"/>
      <c r="P106" s="653"/>
      <c r="Q106" s="653"/>
      <c r="R106" s="654"/>
      <c r="S106" s="655"/>
      <c r="T106" s="656"/>
      <c r="U106" s="454"/>
    </row>
    <row r="107" spans="1:21" ht="38.450000000000003" customHeight="1" thickBot="1" x14ac:dyDescent="0.3">
      <c r="A107" s="448" t="s">
        <v>138</v>
      </c>
      <c r="B107" s="448" t="s">
        <v>161</v>
      </c>
      <c r="C107" s="448" t="s">
        <v>120</v>
      </c>
      <c r="D107" s="449" t="s">
        <v>162</v>
      </c>
      <c r="E107" s="450">
        <v>300000</v>
      </c>
      <c r="F107" s="450"/>
      <c r="G107" s="450"/>
      <c r="H107" s="450"/>
      <c r="I107" s="450"/>
      <c r="J107" s="450"/>
      <c r="K107" s="450">
        <v>300000</v>
      </c>
      <c r="L107" s="450">
        <f>E107-K107</f>
        <v>0</v>
      </c>
      <c r="M107" s="450"/>
      <c r="N107" s="450"/>
      <c r="O107" s="450"/>
      <c r="P107" s="450">
        <v>0</v>
      </c>
      <c r="Q107" s="450"/>
      <c r="R107" s="451"/>
      <c r="S107" s="452"/>
      <c r="T107" s="453"/>
      <c r="U107" s="454"/>
    </row>
    <row r="108" spans="1:21" ht="15.75" thickBot="1" x14ac:dyDescent="0.3">
      <c r="A108" s="455"/>
      <c r="B108" s="456"/>
      <c r="C108" s="456"/>
      <c r="D108" s="457"/>
      <c r="E108" s="458">
        <f>SUM(E92:E107)</f>
        <v>2884000</v>
      </c>
      <c r="F108" s="458">
        <f>SUM(F92:F107)</f>
        <v>245000</v>
      </c>
      <c r="G108" s="458">
        <f>SUM(G92:G107)</f>
        <v>245000</v>
      </c>
      <c r="H108" s="458"/>
      <c r="I108" s="458"/>
      <c r="J108" s="458"/>
      <c r="K108" s="458">
        <f t="shared" ref="K108:P108" si="10">SUM(K92:K107)</f>
        <v>2489000</v>
      </c>
      <c r="L108" s="458">
        <f t="shared" si="10"/>
        <v>150000</v>
      </c>
      <c r="M108" s="458">
        <f t="shared" si="10"/>
        <v>0</v>
      </c>
      <c r="N108" s="458">
        <f t="shared" si="10"/>
        <v>0</v>
      </c>
      <c r="O108" s="458">
        <f t="shared" si="10"/>
        <v>0</v>
      </c>
      <c r="P108" s="458">
        <f t="shared" si="10"/>
        <v>2030000</v>
      </c>
      <c r="Q108" s="458">
        <f>SUM(Q93:Q107)</f>
        <v>500000</v>
      </c>
      <c r="R108" s="459"/>
      <c r="S108" s="460"/>
      <c r="T108" s="461"/>
      <c r="U108" s="462"/>
    </row>
    <row r="109" spans="1:21" ht="22.5" x14ac:dyDescent="0.25">
      <c r="A109" s="463" t="s">
        <v>53</v>
      </c>
      <c r="B109" s="463" t="s">
        <v>54</v>
      </c>
      <c r="C109" s="463" t="s">
        <v>120</v>
      </c>
      <c r="D109" s="464" t="s">
        <v>906</v>
      </c>
      <c r="E109" s="465">
        <f>340000-7580</f>
        <v>332420</v>
      </c>
      <c r="F109" s="465">
        <v>150000</v>
      </c>
      <c r="G109" s="465">
        <f t="shared" ref="G109" si="11">F109</f>
        <v>150000</v>
      </c>
      <c r="H109" s="465"/>
      <c r="I109" s="465"/>
      <c r="J109" s="465"/>
      <c r="K109" s="465">
        <f>E109-F109</f>
        <v>182420</v>
      </c>
      <c r="L109" s="465"/>
      <c r="M109" s="465"/>
      <c r="N109" s="465"/>
      <c r="O109" s="465"/>
      <c r="P109" s="465"/>
      <c r="Q109" s="465"/>
      <c r="R109" s="782" t="s">
        <v>966</v>
      </c>
      <c r="S109" s="465"/>
      <c r="T109" s="465"/>
      <c r="U109" s="465"/>
    </row>
    <row r="110" spans="1:21" ht="24" customHeight="1" x14ac:dyDescent="0.25">
      <c r="A110" s="463" t="s">
        <v>53</v>
      </c>
      <c r="B110" s="463" t="s">
        <v>54</v>
      </c>
      <c r="C110" s="463" t="s">
        <v>120</v>
      </c>
      <c r="D110" s="464" t="s">
        <v>905</v>
      </c>
      <c r="E110" s="465">
        <v>170000</v>
      </c>
      <c r="F110" s="465">
        <v>170000</v>
      </c>
      <c r="G110" s="465">
        <f>F110</f>
        <v>170000</v>
      </c>
      <c r="H110" s="465"/>
      <c r="I110" s="465"/>
      <c r="J110" s="465"/>
      <c r="K110" s="465"/>
      <c r="L110" s="465"/>
      <c r="M110" s="465"/>
      <c r="N110" s="465"/>
      <c r="O110" s="465"/>
      <c r="P110" s="465"/>
      <c r="Q110" s="465"/>
      <c r="R110" s="465"/>
      <c r="S110" s="465"/>
      <c r="T110" s="465"/>
      <c r="U110" s="465"/>
    </row>
    <row r="111" spans="1:21" ht="33.75" x14ac:dyDescent="0.25">
      <c r="A111" s="463" t="s">
        <v>53</v>
      </c>
      <c r="B111" s="463" t="s">
        <v>54</v>
      </c>
      <c r="C111" s="463" t="s">
        <v>120</v>
      </c>
      <c r="D111" s="464" t="s">
        <v>904</v>
      </c>
      <c r="E111" s="465">
        <v>200000</v>
      </c>
      <c r="F111" s="465">
        <v>100000</v>
      </c>
      <c r="G111" s="465">
        <f t="shared" ref="G111" si="12">F111</f>
        <v>100000</v>
      </c>
      <c r="H111" s="465"/>
      <c r="I111" s="465"/>
      <c r="J111" s="465"/>
      <c r="K111" s="465">
        <v>100000</v>
      </c>
      <c r="L111" s="465"/>
      <c r="M111" s="465"/>
      <c r="N111" s="466"/>
      <c r="O111" s="467" t="s">
        <v>163</v>
      </c>
      <c r="P111" s="465">
        <v>250000</v>
      </c>
      <c r="Q111" s="465"/>
      <c r="R111" s="468"/>
      <c r="S111" s="469"/>
      <c r="T111" s="470"/>
      <c r="U111" s="471"/>
    </row>
    <row r="112" spans="1:21" ht="52.15" customHeight="1" thickBot="1" x14ac:dyDescent="0.3">
      <c r="A112" s="463" t="s">
        <v>53</v>
      </c>
      <c r="B112" s="463" t="s">
        <v>54</v>
      </c>
      <c r="C112" s="463" t="s">
        <v>120</v>
      </c>
      <c r="D112" s="464" t="s">
        <v>164</v>
      </c>
      <c r="E112" s="465">
        <v>100000</v>
      </c>
      <c r="F112" s="465"/>
      <c r="G112" s="465">
        <f>F112</f>
        <v>0</v>
      </c>
      <c r="H112" s="465"/>
      <c r="I112" s="465"/>
      <c r="J112" s="465"/>
      <c r="K112" s="465">
        <f>E112</f>
        <v>100000</v>
      </c>
      <c r="L112" s="465"/>
      <c r="M112" s="465"/>
      <c r="N112" s="465"/>
      <c r="O112" s="472"/>
      <c r="P112" s="473">
        <v>150000</v>
      </c>
      <c r="Q112" s="473">
        <v>50000</v>
      </c>
      <c r="R112" s="468"/>
      <c r="S112" s="474"/>
      <c r="T112" s="475"/>
      <c r="U112" s="476"/>
    </row>
    <row r="113" spans="1:21" ht="15.75" thickBot="1" x14ac:dyDescent="0.3">
      <c r="A113" s="477"/>
      <c r="B113" s="478"/>
      <c r="C113" s="478"/>
      <c r="D113" s="479"/>
      <c r="E113" s="480">
        <f>SUM(E109:E112)</f>
        <v>802420</v>
      </c>
      <c r="F113" s="480">
        <f>F109+F110+F111+F112</f>
        <v>420000</v>
      </c>
      <c r="G113" s="480">
        <f>G109+G110+G111+G112</f>
        <v>420000</v>
      </c>
      <c r="H113" s="480">
        <f>SUM(H111:H112)</f>
        <v>0</v>
      </c>
      <c r="I113" s="480">
        <f>SUM(I111:I112)</f>
        <v>0</v>
      </c>
      <c r="J113" s="480">
        <f>SUM(J111:J112)</f>
        <v>0</v>
      </c>
      <c r="K113" s="480">
        <f>K109+K110+K111+K112</f>
        <v>382420</v>
      </c>
      <c r="L113" s="480"/>
      <c r="M113" s="480">
        <f>SUM(M111:M112)</f>
        <v>0</v>
      </c>
      <c r="N113" s="480">
        <f>SUM(N111:N112)</f>
        <v>0</v>
      </c>
      <c r="O113" s="481"/>
      <c r="P113" s="480">
        <f>SUM(P111:P112)</f>
        <v>400000</v>
      </c>
      <c r="Q113" s="480">
        <f>SUM(Q111:Q112)</f>
        <v>50000</v>
      </c>
      <c r="R113" s="482"/>
      <c r="S113" s="309"/>
      <c r="T113" s="483"/>
      <c r="U113" s="484"/>
    </row>
    <row r="114" spans="1:21" ht="45.6" customHeight="1" x14ac:dyDescent="0.25">
      <c r="A114" s="325" t="s">
        <v>59</v>
      </c>
      <c r="B114" s="326" t="s">
        <v>60</v>
      </c>
      <c r="C114" s="326" t="s">
        <v>120</v>
      </c>
      <c r="D114" s="326" t="s">
        <v>165</v>
      </c>
      <c r="E114" s="327">
        <v>150000</v>
      </c>
      <c r="F114" s="327">
        <v>30000</v>
      </c>
      <c r="G114" s="327">
        <f>F114</f>
        <v>30000</v>
      </c>
      <c r="H114" s="327"/>
      <c r="I114" s="327"/>
      <c r="J114" s="327"/>
      <c r="K114" s="327">
        <v>120000</v>
      </c>
      <c r="L114" s="327"/>
      <c r="M114" s="327"/>
      <c r="N114" s="485"/>
      <c r="O114" s="329"/>
      <c r="P114" s="486"/>
      <c r="Q114" s="487"/>
      <c r="R114" s="748" t="s">
        <v>963</v>
      </c>
      <c r="S114" s="488"/>
      <c r="T114" s="489"/>
      <c r="U114" s="490"/>
    </row>
    <row r="115" spans="1:21" ht="35.450000000000003" customHeight="1" x14ac:dyDescent="0.25">
      <c r="A115" s="325" t="s">
        <v>59</v>
      </c>
      <c r="B115" s="326" t="s">
        <v>60</v>
      </c>
      <c r="C115" s="326" t="s">
        <v>120</v>
      </c>
      <c r="D115" s="326" t="s">
        <v>166</v>
      </c>
      <c r="E115" s="327">
        <v>100000</v>
      </c>
      <c r="F115" s="327">
        <v>0</v>
      </c>
      <c r="G115" s="327"/>
      <c r="H115" s="327"/>
      <c r="I115" s="327"/>
      <c r="J115" s="327"/>
      <c r="K115" s="327">
        <v>100000</v>
      </c>
      <c r="L115" s="327"/>
      <c r="M115" s="327"/>
      <c r="N115" s="485"/>
      <c r="O115" s="329"/>
      <c r="P115" s="486"/>
      <c r="Q115" s="329"/>
      <c r="R115" s="748" t="s">
        <v>167</v>
      </c>
      <c r="S115" s="491"/>
      <c r="T115" s="492"/>
      <c r="U115" s="493"/>
    </row>
    <row r="116" spans="1:21" ht="35.450000000000003" customHeight="1" x14ac:dyDescent="0.25">
      <c r="A116" s="325" t="s">
        <v>59</v>
      </c>
      <c r="B116" s="326" t="s">
        <v>60</v>
      </c>
      <c r="C116" s="326" t="s">
        <v>120</v>
      </c>
      <c r="D116" s="326" t="s">
        <v>168</v>
      </c>
      <c r="E116" s="327">
        <v>30000</v>
      </c>
      <c r="F116" s="327">
        <v>30000</v>
      </c>
      <c r="G116" s="327"/>
      <c r="H116" s="327"/>
      <c r="I116" s="327"/>
      <c r="J116" s="327"/>
      <c r="K116" s="327"/>
      <c r="L116" s="327"/>
      <c r="M116" s="327"/>
      <c r="N116" s="485"/>
      <c r="O116" s="329"/>
      <c r="P116" s="486"/>
      <c r="Q116" s="329"/>
      <c r="R116" s="748" t="s">
        <v>950</v>
      </c>
      <c r="S116" s="491"/>
      <c r="T116" s="492"/>
      <c r="U116" s="493"/>
    </row>
    <row r="117" spans="1:21" ht="26.45" customHeight="1" x14ac:dyDescent="0.25">
      <c r="A117" s="325" t="s">
        <v>59</v>
      </c>
      <c r="B117" s="326" t="s">
        <v>60</v>
      </c>
      <c r="C117" s="326" t="s">
        <v>120</v>
      </c>
      <c r="D117" s="326" t="s">
        <v>956</v>
      </c>
      <c r="E117" s="327">
        <v>50000</v>
      </c>
      <c r="F117" s="327">
        <v>25000</v>
      </c>
      <c r="G117" s="327">
        <v>25000</v>
      </c>
      <c r="H117" s="327"/>
      <c r="I117" s="327"/>
      <c r="J117" s="327"/>
      <c r="K117" s="327">
        <v>25000</v>
      </c>
      <c r="L117" s="327"/>
      <c r="M117" s="327"/>
      <c r="N117" s="494"/>
      <c r="O117" s="329"/>
      <c r="P117" s="486"/>
      <c r="Q117" s="329"/>
      <c r="R117" s="748" t="s">
        <v>950</v>
      </c>
      <c r="S117" s="328"/>
      <c r="T117" s="331"/>
      <c r="U117" s="493"/>
    </row>
    <row r="118" spans="1:21" ht="19.5" customHeight="1" x14ac:dyDescent="0.25">
      <c r="A118" s="325" t="s">
        <v>59</v>
      </c>
      <c r="B118" s="326" t="s">
        <v>60</v>
      </c>
      <c r="C118" s="326" t="s">
        <v>120</v>
      </c>
      <c r="D118" s="326" t="s">
        <v>125</v>
      </c>
      <c r="E118" s="327">
        <v>30000</v>
      </c>
      <c r="F118" s="327">
        <v>15000</v>
      </c>
      <c r="G118" s="327">
        <v>15000</v>
      </c>
      <c r="H118" s="327"/>
      <c r="I118" s="327"/>
      <c r="J118" s="327"/>
      <c r="K118" s="327">
        <v>15000</v>
      </c>
      <c r="L118" s="327"/>
      <c r="M118" s="327"/>
      <c r="N118" s="494"/>
      <c r="O118" s="334"/>
      <c r="P118" s="495"/>
      <c r="Q118" s="334"/>
      <c r="R118" s="748" t="s">
        <v>964</v>
      </c>
      <c r="S118" s="328"/>
      <c r="T118" s="331"/>
      <c r="U118" s="496"/>
    </row>
    <row r="119" spans="1:21" ht="22.5" x14ac:dyDescent="0.25">
      <c r="A119" s="325" t="s">
        <v>59</v>
      </c>
      <c r="B119" s="326" t="s">
        <v>60</v>
      </c>
      <c r="C119" s="326" t="s">
        <v>120</v>
      </c>
      <c r="D119" s="772" t="s">
        <v>169</v>
      </c>
      <c r="E119" s="327">
        <v>15000</v>
      </c>
      <c r="F119" s="327"/>
      <c r="G119" s="327"/>
      <c r="H119" s="327"/>
      <c r="I119" s="327"/>
      <c r="J119" s="497"/>
      <c r="K119" s="327">
        <v>15000</v>
      </c>
      <c r="L119" s="327"/>
      <c r="M119" s="327"/>
      <c r="N119" s="494"/>
      <c r="O119" s="329"/>
      <c r="P119" s="329"/>
      <c r="Q119" s="329"/>
      <c r="R119" s="748" t="s">
        <v>957</v>
      </c>
      <c r="S119" s="328"/>
      <c r="T119" s="331"/>
      <c r="U119" s="496"/>
    </row>
    <row r="120" spans="1:21" ht="25.9" customHeight="1" x14ac:dyDescent="0.25">
      <c r="A120" s="325" t="s">
        <v>59</v>
      </c>
      <c r="B120" s="326" t="s">
        <v>60</v>
      </c>
      <c r="C120" s="326" t="s">
        <v>120</v>
      </c>
      <c r="D120" s="326" t="s">
        <v>170</v>
      </c>
      <c r="E120" s="327">
        <v>60000</v>
      </c>
      <c r="F120" s="327"/>
      <c r="G120" s="327"/>
      <c r="H120" s="327"/>
      <c r="I120" s="327"/>
      <c r="J120" s="327"/>
      <c r="K120" s="327">
        <v>60000</v>
      </c>
      <c r="L120" s="327"/>
      <c r="M120" s="327"/>
      <c r="N120" s="494"/>
      <c r="O120" s="329"/>
      <c r="P120" s="329"/>
      <c r="Q120" s="329"/>
      <c r="R120" s="748" t="s">
        <v>958</v>
      </c>
      <c r="S120" s="328"/>
      <c r="T120" s="331"/>
      <c r="U120" s="493"/>
    </row>
    <row r="121" spans="1:21" ht="25.9" customHeight="1" x14ac:dyDescent="0.25">
      <c r="A121" s="325" t="s">
        <v>59</v>
      </c>
      <c r="B121" s="326" t="s">
        <v>60</v>
      </c>
      <c r="C121" s="326" t="s">
        <v>120</v>
      </c>
      <c r="D121" s="326" t="s">
        <v>171</v>
      </c>
      <c r="E121" s="327">
        <v>25000</v>
      </c>
      <c r="F121" s="327"/>
      <c r="G121" s="327"/>
      <c r="H121" s="327"/>
      <c r="I121" s="327"/>
      <c r="J121" s="327"/>
      <c r="K121" s="327">
        <v>25000</v>
      </c>
      <c r="L121" s="327"/>
      <c r="M121" s="327"/>
      <c r="N121" s="494"/>
      <c r="O121" s="329"/>
      <c r="P121" s="486"/>
      <c r="Q121" s="329"/>
      <c r="R121" s="748" t="s">
        <v>950</v>
      </c>
      <c r="S121" s="328"/>
      <c r="T121" s="492"/>
      <c r="U121" s="493"/>
    </row>
    <row r="122" spans="1:21" ht="34.15" customHeight="1" x14ac:dyDescent="0.25">
      <c r="A122" s="325" t="s">
        <v>59</v>
      </c>
      <c r="B122" s="326" t="s">
        <v>60</v>
      </c>
      <c r="C122" s="326" t="s">
        <v>120</v>
      </c>
      <c r="D122" s="326" t="s">
        <v>172</v>
      </c>
      <c r="E122" s="327">
        <v>150000</v>
      </c>
      <c r="F122" s="327">
        <v>0</v>
      </c>
      <c r="G122" s="327">
        <v>0</v>
      </c>
      <c r="H122" s="327"/>
      <c r="I122" s="327"/>
      <c r="J122" s="327"/>
      <c r="K122" s="327">
        <v>50000</v>
      </c>
      <c r="L122" s="327">
        <v>100000</v>
      </c>
      <c r="M122" s="327"/>
      <c r="N122" s="494"/>
      <c r="O122" s="329"/>
      <c r="P122" s="486"/>
      <c r="Q122" s="329"/>
      <c r="R122" s="748" t="s">
        <v>959</v>
      </c>
      <c r="S122" s="328"/>
      <c r="T122" s="331"/>
      <c r="U122" s="493"/>
    </row>
    <row r="123" spans="1:21" ht="31.9" customHeight="1" x14ac:dyDescent="0.25">
      <c r="A123" s="325" t="s">
        <v>59</v>
      </c>
      <c r="B123" s="326" t="s">
        <v>60</v>
      </c>
      <c r="C123" s="326" t="s">
        <v>120</v>
      </c>
      <c r="D123" s="326" t="s">
        <v>173</v>
      </c>
      <c r="E123" s="327">
        <v>250000</v>
      </c>
      <c r="F123" s="327">
        <v>0</v>
      </c>
      <c r="G123" s="327">
        <v>0</v>
      </c>
      <c r="H123" s="327"/>
      <c r="I123" s="327"/>
      <c r="J123" s="327"/>
      <c r="K123" s="327">
        <v>100000</v>
      </c>
      <c r="L123" s="327">
        <v>150000</v>
      </c>
      <c r="M123" s="327"/>
      <c r="N123" s="494"/>
      <c r="O123" s="329"/>
      <c r="P123" s="486"/>
      <c r="Q123" s="329"/>
      <c r="R123" s="748" t="s">
        <v>960</v>
      </c>
      <c r="S123" s="328"/>
      <c r="T123" s="492"/>
      <c r="U123" s="493"/>
    </row>
    <row r="124" spans="1:21" ht="59.45" customHeight="1" x14ac:dyDescent="0.25">
      <c r="A124" s="325" t="s">
        <v>59</v>
      </c>
      <c r="B124" s="326" t="s">
        <v>60</v>
      </c>
      <c r="C124" s="326" t="s">
        <v>120</v>
      </c>
      <c r="D124" s="498" t="s">
        <v>174</v>
      </c>
      <c r="E124" s="327">
        <v>50000</v>
      </c>
      <c r="F124" s="327"/>
      <c r="G124" s="327"/>
      <c r="H124" s="327"/>
      <c r="I124" s="327"/>
      <c r="J124" s="327"/>
      <c r="K124" s="327">
        <v>50000</v>
      </c>
      <c r="L124" s="327"/>
      <c r="M124" s="327"/>
      <c r="N124" s="494"/>
      <c r="O124" s="329"/>
      <c r="P124" s="486"/>
      <c r="Q124" s="329"/>
      <c r="R124" s="748" t="s">
        <v>961</v>
      </c>
      <c r="S124" s="328"/>
      <c r="T124" s="499"/>
      <c r="U124" s="500"/>
    </row>
    <row r="125" spans="1:21" ht="28.9" customHeight="1" x14ac:dyDescent="0.25">
      <c r="A125" s="325" t="s">
        <v>59</v>
      </c>
      <c r="B125" s="326" t="s">
        <v>60</v>
      </c>
      <c r="C125" s="326" t="s">
        <v>120</v>
      </c>
      <c r="D125" s="498" t="s">
        <v>175</v>
      </c>
      <c r="E125" s="327">
        <v>60000</v>
      </c>
      <c r="F125" s="327">
        <v>30000</v>
      </c>
      <c r="G125" s="327">
        <v>30000</v>
      </c>
      <c r="H125" s="327"/>
      <c r="I125" s="327"/>
      <c r="J125" s="327"/>
      <c r="K125" s="327">
        <v>30000</v>
      </c>
      <c r="L125" s="327"/>
      <c r="M125" s="327"/>
      <c r="N125" s="494"/>
      <c r="O125" s="329"/>
      <c r="P125" s="486"/>
      <c r="Q125" s="329"/>
      <c r="R125" s="748" t="s">
        <v>962</v>
      </c>
      <c r="S125" s="328"/>
      <c r="T125" s="492"/>
      <c r="U125" s="493"/>
    </row>
    <row r="126" spans="1:21" ht="22.5" x14ac:dyDescent="0.25">
      <c r="A126" s="325" t="s">
        <v>59</v>
      </c>
      <c r="B126" s="326" t="s">
        <v>176</v>
      </c>
      <c r="C126" s="326" t="s">
        <v>120</v>
      </c>
      <c r="D126" s="498" t="s">
        <v>177</v>
      </c>
      <c r="E126" s="501">
        <v>15000</v>
      </c>
      <c r="F126" s="501"/>
      <c r="G126" s="501"/>
      <c r="H126" s="501"/>
      <c r="I126" s="501"/>
      <c r="J126" s="501"/>
      <c r="K126" s="501">
        <v>15000</v>
      </c>
      <c r="L126" s="327"/>
      <c r="M126" s="327"/>
      <c r="N126" s="494"/>
      <c r="O126" s="329"/>
      <c r="P126" s="486"/>
      <c r="Q126" s="329"/>
      <c r="R126" s="748" t="s">
        <v>945</v>
      </c>
      <c r="S126" s="328"/>
      <c r="T126" s="492"/>
      <c r="U126" s="493"/>
    </row>
    <row r="127" spans="1:21" ht="23.25" thickBot="1" x14ac:dyDescent="0.3">
      <c r="A127" s="337" t="s">
        <v>59</v>
      </c>
      <c r="B127" s="338" t="s">
        <v>178</v>
      </c>
      <c r="C127" s="338" t="s">
        <v>120</v>
      </c>
      <c r="D127" s="338" t="s">
        <v>179</v>
      </c>
      <c r="E127" s="339">
        <v>45000</v>
      </c>
      <c r="F127" s="339"/>
      <c r="G127" s="339"/>
      <c r="H127" s="339"/>
      <c r="I127" s="339"/>
      <c r="J127" s="339"/>
      <c r="K127" s="339">
        <v>45000</v>
      </c>
      <c r="L127" s="339"/>
      <c r="M127" s="339"/>
      <c r="N127" s="502"/>
      <c r="O127" s="329"/>
      <c r="P127" s="486"/>
      <c r="Q127" s="503"/>
      <c r="R127" s="748" t="s">
        <v>945</v>
      </c>
      <c r="S127" s="504"/>
      <c r="T127" s="505"/>
      <c r="U127" s="506"/>
    </row>
    <row r="128" spans="1:21" ht="15.75" thickBot="1" x14ac:dyDescent="0.3">
      <c r="A128" s="344"/>
      <c r="B128" s="345"/>
      <c r="C128" s="345"/>
      <c r="D128" s="345"/>
      <c r="E128" s="346">
        <f>SUM(E114:E127)</f>
        <v>1030000</v>
      </c>
      <c r="F128" s="346">
        <f>SUM(F114:F127)</f>
        <v>130000</v>
      </c>
      <c r="G128" s="346">
        <f>SUM(G114:G127)</f>
        <v>100000</v>
      </c>
      <c r="H128" s="346"/>
      <c r="I128" s="346"/>
      <c r="J128" s="346"/>
      <c r="K128" s="346">
        <f t="shared" ref="K128:R128" si="13">SUM(K114:K127)</f>
        <v>650000</v>
      </c>
      <c r="L128" s="346">
        <f t="shared" si="13"/>
        <v>250000</v>
      </c>
      <c r="M128" s="346">
        <f t="shared" si="13"/>
        <v>0</v>
      </c>
      <c r="N128" s="346">
        <f t="shared" si="13"/>
        <v>0</v>
      </c>
      <c r="O128" s="346">
        <f t="shared" si="13"/>
        <v>0</v>
      </c>
      <c r="P128" s="346">
        <f t="shared" si="13"/>
        <v>0</v>
      </c>
      <c r="Q128" s="346">
        <f t="shared" si="13"/>
        <v>0</v>
      </c>
      <c r="R128" s="346">
        <f t="shared" si="13"/>
        <v>0</v>
      </c>
      <c r="S128" s="346"/>
      <c r="T128" s="346"/>
      <c r="U128" s="507"/>
    </row>
    <row r="129" spans="1:26" ht="22.5" x14ac:dyDescent="0.25">
      <c r="A129" s="348" t="s">
        <v>68</v>
      </c>
      <c r="B129" s="349" t="s">
        <v>69</v>
      </c>
      <c r="C129" s="349" t="s">
        <v>120</v>
      </c>
      <c r="D129" s="349" t="s">
        <v>180</v>
      </c>
      <c r="E129" s="352">
        <v>10000</v>
      </c>
      <c r="F129" s="350"/>
      <c r="G129" s="350"/>
      <c r="H129" s="350"/>
      <c r="I129" s="350"/>
      <c r="J129" s="350"/>
      <c r="K129" s="350">
        <v>10000</v>
      </c>
      <c r="L129" s="352"/>
      <c r="M129" s="352"/>
      <c r="N129" s="508"/>
      <c r="O129" s="509"/>
      <c r="P129" s="510"/>
      <c r="Q129" s="510"/>
      <c r="R129" s="511" t="s">
        <v>82</v>
      </c>
      <c r="S129" s="512"/>
      <c r="T129" s="513"/>
      <c r="U129" s="514"/>
    </row>
    <row r="130" spans="1:26" ht="27" customHeight="1" x14ac:dyDescent="0.25">
      <c r="A130" s="348" t="s">
        <v>107</v>
      </c>
      <c r="B130" s="349" t="s">
        <v>69</v>
      </c>
      <c r="C130" s="349" t="s">
        <v>120</v>
      </c>
      <c r="D130" s="349" t="s">
        <v>181</v>
      </c>
      <c r="E130" s="350">
        <v>30000</v>
      </c>
      <c r="F130" s="350"/>
      <c r="G130" s="350"/>
      <c r="H130" s="350"/>
      <c r="I130" s="350"/>
      <c r="J130" s="350"/>
      <c r="K130" s="350">
        <v>30000</v>
      </c>
      <c r="L130" s="350"/>
      <c r="M130" s="350"/>
      <c r="N130" s="508"/>
      <c r="O130" s="354"/>
      <c r="P130" s="515"/>
      <c r="Q130" s="515"/>
      <c r="R130" s="353" t="s">
        <v>182</v>
      </c>
      <c r="S130" s="354"/>
      <c r="T130" s="516"/>
      <c r="U130" s="517"/>
    </row>
    <row r="131" spans="1:26" ht="36" customHeight="1" x14ac:dyDescent="0.25">
      <c r="A131" s="348" t="s">
        <v>107</v>
      </c>
      <c r="B131" s="349" t="s">
        <v>183</v>
      </c>
      <c r="C131" s="349" t="s">
        <v>120</v>
      </c>
      <c r="D131" s="518" t="s">
        <v>184</v>
      </c>
      <c r="E131" s="351">
        <v>120000</v>
      </c>
      <c r="F131" s="350">
        <f>E131</f>
        <v>120000</v>
      </c>
      <c r="G131" s="350">
        <f>F131</f>
        <v>120000</v>
      </c>
      <c r="H131" s="350"/>
      <c r="I131" s="350"/>
      <c r="J131" s="350"/>
      <c r="K131" s="350"/>
      <c r="L131" s="350"/>
      <c r="M131" s="508"/>
      <c r="N131" s="508"/>
      <c r="O131" s="519"/>
      <c r="P131" s="520"/>
      <c r="Q131" s="520"/>
      <c r="R131" s="353" t="s">
        <v>128</v>
      </c>
      <c r="S131" s="354"/>
      <c r="T131" s="521"/>
      <c r="U131" s="522"/>
    </row>
    <row r="132" spans="1:26" ht="22.5" x14ac:dyDescent="0.25">
      <c r="A132" s="523" t="s">
        <v>107</v>
      </c>
      <c r="B132" s="524" t="s">
        <v>185</v>
      </c>
      <c r="C132" s="524" t="s">
        <v>120</v>
      </c>
      <c r="D132" s="518" t="s">
        <v>186</v>
      </c>
      <c r="E132" s="525">
        <v>20000</v>
      </c>
      <c r="F132" s="525"/>
      <c r="G132" s="525"/>
      <c r="H132" s="525"/>
      <c r="I132" s="525"/>
      <c r="J132" s="525"/>
      <c r="K132" s="525">
        <v>20000</v>
      </c>
      <c r="L132" s="525"/>
      <c r="M132" s="525"/>
      <c r="N132" s="526"/>
      <c r="O132" s="354"/>
      <c r="P132" s="527"/>
      <c r="Q132" s="527"/>
      <c r="R132" s="528" t="s">
        <v>128</v>
      </c>
      <c r="S132" s="529"/>
      <c r="T132" s="530"/>
      <c r="U132" s="531"/>
    </row>
    <row r="133" spans="1:26" x14ac:dyDescent="0.25">
      <c r="A133" s="357"/>
      <c r="B133" s="358"/>
      <c r="C133" s="358"/>
      <c r="D133" s="358"/>
      <c r="E133" s="359">
        <f>SUM(E129:E132)</f>
        <v>180000</v>
      </c>
      <c r="F133" s="359">
        <f>SUM(F129:F132)</f>
        <v>120000</v>
      </c>
      <c r="G133" s="359">
        <f>SUM(G129:G132)</f>
        <v>120000</v>
      </c>
      <c r="H133" s="359"/>
      <c r="I133" s="359"/>
      <c r="J133" s="359"/>
      <c r="K133" s="359">
        <f>SUM(K129:K132)</f>
        <v>60000</v>
      </c>
      <c r="L133" s="359">
        <f>SUM(L129:L132)</f>
        <v>0</v>
      </c>
      <c r="M133" s="359">
        <f>SUM(M129:M132)</f>
        <v>0</v>
      </c>
      <c r="N133" s="359">
        <f>SUM(N129:N132)</f>
        <v>0</v>
      </c>
      <c r="O133" s="532"/>
      <c r="P133" s="532"/>
      <c r="Q133" s="532"/>
      <c r="R133" s="533"/>
      <c r="S133" s="534"/>
      <c r="T133" s="535"/>
      <c r="U133" s="536"/>
    </row>
    <row r="134" spans="1:26" x14ac:dyDescent="0.25">
      <c r="A134" s="537" t="s">
        <v>71</v>
      </c>
      <c r="B134" s="361" t="s">
        <v>72</v>
      </c>
      <c r="C134" s="361" t="s">
        <v>120</v>
      </c>
      <c r="D134" s="538" t="s">
        <v>187</v>
      </c>
      <c r="E134" s="363">
        <v>60000</v>
      </c>
      <c r="F134" s="363">
        <v>60000</v>
      </c>
      <c r="G134" s="363">
        <f>F134</f>
        <v>60000</v>
      </c>
      <c r="H134" s="363"/>
      <c r="I134" s="363"/>
      <c r="J134" s="363"/>
      <c r="K134" s="363"/>
      <c r="L134" s="363"/>
      <c r="M134" s="363"/>
      <c r="N134" s="363"/>
      <c r="O134" s="363"/>
      <c r="P134" s="363">
        <v>90000</v>
      </c>
      <c r="Q134" s="363"/>
      <c r="R134" s="371"/>
      <c r="S134" s="377"/>
      <c r="T134" s="539"/>
      <c r="U134" s="540"/>
    </row>
    <row r="135" spans="1:26" ht="34.15" customHeight="1" x14ac:dyDescent="0.25">
      <c r="A135" s="361" t="s">
        <v>71</v>
      </c>
      <c r="B135" s="361" t="s">
        <v>72</v>
      </c>
      <c r="C135" s="361" t="s">
        <v>120</v>
      </c>
      <c r="D135" s="362" t="s">
        <v>188</v>
      </c>
      <c r="E135" s="363">
        <v>100000</v>
      </c>
      <c r="F135" s="363">
        <v>50000</v>
      </c>
      <c r="G135" s="363">
        <v>50000</v>
      </c>
      <c r="H135" s="363"/>
      <c r="I135" s="363"/>
      <c r="J135" s="363"/>
      <c r="K135" s="363">
        <v>50000</v>
      </c>
      <c r="L135" s="363"/>
      <c r="M135" s="541"/>
      <c r="N135" s="541"/>
      <c r="O135" s="363"/>
      <c r="P135" s="363"/>
      <c r="Q135" s="363"/>
      <c r="R135" s="542" t="s">
        <v>189</v>
      </c>
      <c r="S135" s="375"/>
      <c r="T135" s="543"/>
      <c r="U135" s="540"/>
    </row>
    <row r="136" spans="1:26" ht="25.9" customHeight="1" x14ac:dyDescent="0.25">
      <c r="A136" s="361" t="s">
        <v>71</v>
      </c>
      <c r="B136" s="361" t="s">
        <v>72</v>
      </c>
      <c r="C136" s="361" t="s">
        <v>120</v>
      </c>
      <c r="D136" s="538" t="s">
        <v>190</v>
      </c>
      <c r="E136" s="363">
        <v>150000</v>
      </c>
      <c r="F136" s="363">
        <f>E136</f>
        <v>150000</v>
      </c>
      <c r="G136" s="363">
        <f>F136</f>
        <v>150000</v>
      </c>
      <c r="H136" s="363"/>
      <c r="I136" s="363"/>
      <c r="J136" s="363"/>
      <c r="K136" s="363"/>
      <c r="L136" s="363"/>
      <c r="M136" s="541"/>
      <c r="N136" s="541"/>
      <c r="O136" s="363"/>
      <c r="P136" s="363"/>
      <c r="Q136" s="363"/>
      <c r="R136" s="371" t="s">
        <v>191</v>
      </c>
      <c r="S136" s="377"/>
      <c r="T136" s="539"/>
      <c r="U136" s="540"/>
    </row>
    <row r="137" spans="1:26" ht="37.9" customHeight="1" x14ac:dyDescent="0.25">
      <c r="A137" s="537" t="s">
        <v>71</v>
      </c>
      <c r="B137" s="361" t="s">
        <v>72</v>
      </c>
      <c r="C137" s="361" t="s">
        <v>120</v>
      </c>
      <c r="D137" s="544" t="s">
        <v>192</v>
      </c>
      <c r="E137" s="363">
        <v>200000</v>
      </c>
      <c r="F137" s="363"/>
      <c r="G137" s="363"/>
      <c r="H137" s="363"/>
      <c r="I137" s="363"/>
      <c r="J137" s="363"/>
      <c r="K137" s="363">
        <v>100000</v>
      </c>
      <c r="L137" s="363">
        <v>100000</v>
      </c>
      <c r="M137" s="541"/>
      <c r="N137" s="541"/>
      <c r="O137" s="363"/>
      <c r="P137" s="363"/>
      <c r="Q137" s="363"/>
      <c r="R137" s="371" t="s">
        <v>191</v>
      </c>
      <c r="S137" s="377"/>
      <c r="T137" s="539"/>
      <c r="U137" s="540"/>
    </row>
    <row r="138" spans="1:26" ht="47.45" customHeight="1" x14ac:dyDescent="0.25">
      <c r="A138" s="361" t="s">
        <v>71</v>
      </c>
      <c r="B138" s="361" t="s">
        <v>72</v>
      </c>
      <c r="C138" s="361" t="s">
        <v>120</v>
      </c>
      <c r="D138" s="362" t="s">
        <v>193</v>
      </c>
      <c r="E138" s="363">
        <v>193656</v>
      </c>
      <c r="F138" s="363">
        <f>E138</f>
        <v>193656</v>
      </c>
      <c r="G138" s="363">
        <f>F138</f>
        <v>193656</v>
      </c>
      <c r="H138" s="363"/>
      <c r="I138" s="363"/>
      <c r="J138" s="363"/>
      <c r="K138" s="363"/>
      <c r="L138" s="363"/>
      <c r="M138" s="365"/>
      <c r="N138" s="365"/>
      <c r="O138" s="365"/>
      <c r="P138" s="363">
        <v>50000</v>
      </c>
      <c r="Q138" s="363"/>
      <c r="R138" s="545" t="s">
        <v>194</v>
      </c>
      <c r="S138" s="546"/>
      <c r="T138" s="543"/>
      <c r="U138" s="540"/>
    </row>
    <row r="139" spans="1:26" s="379" customFormat="1" ht="39.6" customHeight="1" x14ac:dyDescent="0.2">
      <c r="A139" s="361" t="s">
        <v>71</v>
      </c>
      <c r="B139" s="361" t="s">
        <v>72</v>
      </c>
      <c r="C139" s="361" t="s">
        <v>120</v>
      </c>
      <c r="D139" s="547" t="s">
        <v>195</v>
      </c>
      <c r="E139" s="363">
        <v>60000</v>
      </c>
      <c r="F139" s="363"/>
      <c r="G139" s="363"/>
      <c r="H139" s="363"/>
      <c r="I139" s="363"/>
      <c r="J139" s="363"/>
      <c r="K139" s="363">
        <v>60000</v>
      </c>
      <c r="L139" s="363"/>
      <c r="M139" s="548"/>
      <c r="N139" s="548"/>
      <c r="O139" s="363" t="s">
        <v>196</v>
      </c>
      <c r="P139" s="363">
        <v>60000</v>
      </c>
      <c r="Q139" s="363"/>
      <c r="R139" s="371" t="s">
        <v>191</v>
      </c>
      <c r="S139" s="375"/>
      <c r="T139" s="543"/>
      <c r="U139" s="549"/>
      <c r="V139" s="378"/>
      <c r="W139" s="378"/>
      <c r="X139" s="378"/>
      <c r="Y139" s="378"/>
      <c r="Z139" s="378"/>
    </row>
    <row r="140" spans="1:26" s="379" customFormat="1" ht="11.25" x14ac:dyDescent="0.2">
      <c r="A140" s="550" t="s">
        <v>71</v>
      </c>
      <c r="B140" s="551" t="s">
        <v>197</v>
      </c>
      <c r="C140" s="551" t="s">
        <v>120</v>
      </c>
      <c r="D140" s="552" t="s">
        <v>198</v>
      </c>
      <c r="E140" s="541">
        <v>20000</v>
      </c>
      <c r="F140" s="541"/>
      <c r="G140" s="541"/>
      <c r="H140" s="541"/>
      <c r="I140" s="541"/>
      <c r="J140" s="541"/>
      <c r="K140" s="541"/>
      <c r="L140" s="541"/>
      <c r="M140" s="541"/>
      <c r="N140" s="541"/>
      <c r="O140" s="541"/>
      <c r="P140" s="541"/>
      <c r="Q140" s="541"/>
      <c r="R140" s="377"/>
      <c r="S140" s="377"/>
      <c r="T140" s="543"/>
      <c r="U140" s="553"/>
      <c r="V140" s="378"/>
      <c r="W140" s="378"/>
      <c r="X140" s="378"/>
      <c r="Y140" s="378"/>
      <c r="Z140" s="378"/>
    </row>
    <row r="141" spans="1:26" s="379" customFormat="1" ht="31.15" customHeight="1" x14ac:dyDescent="0.2">
      <c r="A141" s="361" t="s">
        <v>71</v>
      </c>
      <c r="B141" s="361" t="s">
        <v>72</v>
      </c>
      <c r="C141" s="361" t="s">
        <v>120</v>
      </c>
      <c r="D141" s="362" t="s">
        <v>199</v>
      </c>
      <c r="E141" s="541">
        <v>30000</v>
      </c>
      <c r="F141" s="541">
        <f>E141</f>
        <v>30000</v>
      </c>
      <c r="G141" s="363">
        <f>F141</f>
        <v>30000</v>
      </c>
      <c r="H141" s="363"/>
      <c r="I141" s="363"/>
      <c r="J141" s="541"/>
      <c r="K141" s="541"/>
      <c r="L141" s="541"/>
      <c r="M141" s="554"/>
      <c r="N141" s="555"/>
      <c r="O141" s="555"/>
      <c r="P141" s="555"/>
      <c r="Q141" s="555"/>
      <c r="R141" s="377"/>
      <c r="S141" s="556"/>
      <c r="T141" s="543"/>
      <c r="U141" s="553"/>
      <c r="V141" s="378"/>
      <c r="W141" s="378"/>
      <c r="X141" s="378"/>
      <c r="Y141" s="378"/>
      <c r="Z141" s="378"/>
    </row>
    <row r="142" spans="1:26" s="379" customFormat="1" ht="22.9" customHeight="1" x14ac:dyDescent="0.2">
      <c r="A142" s="361"/>
      <c r="B142" s="362" t="s">
        <v>72</v>
      </c>
      <c r="C142" s="362" t="s">
        <v>120</v>
      </c>
      <c r="D142" s="362" t="s">
        <v>200</v>
      </c>
      <c r="E142" s="541">
        <v>100000</v>
      </c>
      <c r="F142" s="541"/>
      <c r="G142" s="363"/>
      <c r="H142" s="362"/>
      <c r="I142" s="362"/>
      <c r="J142" s="362"/>
      <c r="K142" s="541">
        <v>50000</v>
      </c>
      <c r="L142" s="749">
        <v>50000</v>
      </c>
      <c r="M142" s="362"/>
      <c r="N142" s="362"/>
      <c r="O142" s="555"/>
      <c r="P142" s="555"/>
      <c r="Q142" s="555"/>
      <c r="R142" s="377"/>
      <c r="S142" s="556"/>
      <c r="T142" s="543"/>
      <c r="U142" s="553"/>
      <c r="V142" s="378"/>
      <c r="W142" s="378"/>
      <c r="X142" s="378"/>
      <c r="Y142" s="378"/>
      <c r="Z142" s="378"/>
    </row>
    <row r="143" spans="1:26" s="379" customFormat="1" ht="34.15" customHeight="1" x14ac:dyDescent="0.2">
      <c r="A143" s="361"/>
      <c r="B143" s="362" t="s">
        <v>72</v>
      </c>
      <c r="C143" s="362" t="s">
        <v>120</v>
      </c>
      <c r="D143" s="362" t="s">
        <v>201</v>
      </c>
      <c r="E143" s="541">
        <v>230000</v>
      </c>
      <c r="F143" s="541">
        <v>30000</v>
      </c>
      <c r="G143" s="363">
        <v>30000</v>
      </c>
      <c r="H143" s="362"/>
      <c r="I143" s="362"/>
      <c r="J143" s="362"/>
      <c r="K143" s="541">
        <v>100000</v>
      </c>
      <c r="L143" s="541">
        <v>100000</v>
      </c>
      <c r="M143" s="362"/>
      <c r="N143" s="362"/>
      <c r="O143" s="555"/>
      <c r="P143" s="555"/>
      <c r="Q143" s="555"/>
      <c r="R143" s="377"/>
      <c r="S143" s="556"/>
      <c r="T143" s="543"/>
      <c r="U143" s="553"/>
      <c r="V143" s="378"/>
      <c r="W143" s="378"/>
      <c r="X143" s="378"/>
      <c r="Y143" s="378"/>
      <c r="Z143" s="378"/>
    </row>
    <row r="144" spans="1:26" s="379" customFormat="1" ht="11.25" x14ac:dyDescent="0.2">
      <c r="A144" s="557"/>
      <c r="B144" s="558"/>
      <c r="C144" s="558"/>
      <c r="D144" s="559"/>
      <c r="E144" s="560">
        <f>SUM(E134:E143)</f>
        <v>1143656</v>
      </c>
      <c r="F144" s="560">
        <f>SUM(F134:F143)</f>
        <v>513656</v>
      </c>
      <c r="G144" s="560">
        <f>SUM(G134:G143)</f>
        <v>513656</v>
      </c>
      <c r="H144" s="561"/>
      <c r="I144" s="561"/>
      <c r="J144" s="561"/>
      <c r="K144" s="560">
        <f>SUM(K134:K143)</f>
        <v>360000</v>
      </c>
      <c r="L144" s="560">
        <f>SUM(L134:L143)</f>
        <v>250000</v>
      </c>
      <c r="M144" s="562"/>
      <c r="N144" s="560"/>
      <c r="O144" s="561"/>
      <c r="P144" s="560"/>
      <c r="Q144" s="561"/>
      <c r="R144" s="562"/>
      <c r="S144" s="562"/>
      <c r="T144" s="563"/>
      <c r="U144" s="564"/>
      <c r="V144" s="378"/>
      <c r="W144" s="378"/>
      <c r="X144" s="378"/>
      <c r="Y144" s="378"/>
      <c r="Z144" s="378"/>
    </row>
    <row r="145" spans="1:22" ht="22.5" x14ac:dyDescent="0.25">
      <c r="A145" s="565" t="s">
        <v>77</v>
      </c>
      <c r="B145" s="565" t="s">
        <v>202</v>
      </c>
      <c r="C145" s="565" t="s">
        <v>120</v>
      </c>
      <c r="D145" s="566" t="s">
        <v>203</v>
      </c>
      <c r="E145" s="567">
        <v>100000</v>
      </c>
      <c r="F145" s="567">
        <v>50000</v>
      </c>
      <c r="G145" s="567">
        <v>50000</v>
      </c>
      <c r="H145" s="567"/>
      <c r="I145" s="567"/>
      <c r="J145" s="567"/>
      <c r="K145" s="567">
        <v>50000</v>
      </c>
      <c r="L145" s="567"/>
      <c r="M145" s="568"/>
      <c r="N145" s="568"/>
      <c r="O145" s="568"/>
      <c r="P145" s="569">
        <v>100000</v>
      </c>
      <c r="Q145" s="568"/>
      <c r="R145" s="568"/>
      <c r="S145" s="568"/>
      <c r="T145" s="570"/>
      <c r="U145" s="568"/>
    </row>
    <row r="146" spans="1:22" s="576" customFormat="1" ht="11.25" x14ac:dyDescent="0.2">
      <c r="A146" s="571"/>
      <c r="B146" s="571"/>
      <c r="C146" s="571"/>
      <c r="D146" s="571"/>
      <c r="E146" s="572">
        <f>SUM(E145)</f>
        <v>100000</v>
      </c>
      <c r="F146" s="572">
        <f>SUM(F145)</f>
        <v>50000</v>
      </c>
      <c r="G146" s="572">
        <f>SUM(G145)</f>
        <v>50000</v>
      </c>
      <c r="H146" s="572"/>
      <c r="I146" s="572"/>
      <c r="J146" s="572"/>
      <c r="K146" s="572">
        <f>SUM(K145)</f>
        <v>50000</v>
      </c>
      <c r="L146" s="572"/>
      <c r="M146" s="571"/>
      <c r="N146" s="571"/>
      <c r="O146" s="571"/>
      <c r="P146" s="573">
        <f>SUM(P145)</f>
        <v>100000</v>
      </c>
      <c r="Q146" s="571"/>
      <c r="R146" s="574"/>
      <c r="S146" s="571"/>
      <c r="T146" s="575"/>
      <c r="U146" s="571"/>
    </row>
    <row r="147" spans="1:22" ht="39.6" customHeight="1" x14ac:dyDescent="0.25">
      <c r="A147" s="577" t="s">
        <v>15</v>
      </c>
      <c r="B147" s="577" t="s">
        <v>204</v>
      </c>
      <c r="C147" s="577" t="s">
        <v>120</v>
      </c>
      <c r="D147" s="578" t="s">
        <v>205</v>
      </c>
      <c r="E147" s="579">
        <v>339603</v>
      </c>
      <c r="F147" s="579"/>
      <c r="G147" s="579"/>
      <c r="H147" s="579"/>
      <c r="I147" s="580" t="s">
        <v>206</v>
      </c>
      <c r="J147" s="579">
        <f>E147</f>
        <v>339603</v>
      </c>
      <c r="K147" s="579"/>
      <c r="L147" s="579"/>
      <c r="M147" s="581"/>
      <c r="N147" s="582">
        <v>339603</v>
      </c>
      <c r="O147" s="583" t="s">
        <v>207</v>
      </c>
      <c r="P147" s="584"/>
      <c r="Q147" s="581"/>
      <c r="R147" s="585"/>
      <c r="S147" s="581"/>
      <c r="T147" s="581"/>
      <c r="U147" s="581"/>
    </row>
    <row r="148" spans="1:22" ht="37.15" customHeight="1" x14ac:dyDescent="0.25">
      <c r="A148" s="586" t="s">
        <v>208</v>
      </c>
      <c r="B148" s="587"/>
      <c r="C148" s="587" t="s">
        <v>120</v>
      </c>
      <c r="D148" s="588" t="s">
        <v>209</v>
      </c>
      <c r="E148" s="589">
        <v>150000</v>
      </c>
      <c r="F148" s="589"/>
      <c r="G148" s="589"/>
      <c r="H148" s="589"/>
      <c r="I148" s="590" t="s">
        <v>206</v>
      </c>
      <c r="J148" s="589">
        <f>E148</f>
        <v>150000</v>
      </c>
      <c r="K148" s="589"/>
      <c r="L148" s="589"/>
      <c r="M148" s="591"/>
      <c r="N148" s="592">
        <v>150000</v>
      </c>
      <c r="O148" s="591"/>
      <c r="P148" s="593">
        <v>150000</v>
      </c>
      <c r="Q148" s="594"/>
      <c r="R148" s="595"/>
      <c r="S148" s="596"/>
      <c r="T148" s="597"/>
      <c r="U148" s="597"/>
    </row>
    <row r="149" spans="1:22" ht="57" customHeight="1" x14ac:dyDescent="0.25">
      <c r="A149" s="598" t="s">
        <v>210</v>
      </c>
      <c r="B149" s="599"/>
      <c r="C149" s="598" t="s">
        <v>120</v>
      </c>
      <c r="D149" s="600" t="s">
        <v>211</v>
      </c>
      <c r="E149" s="601">
        <v>435000</v>
      </c>
      <c r="F149" s="601">
        <v>145000</v>
      </c>
      <c r="G149" s="601">
        <v>145000</v>
      </c>
      <c r="H149" s="601"/>
      <c r="I149" s="601"/>
      <c r="J149" s="601"/>
      <c r="K149" s="601"/>
      <c r="L149" s="601"/>
      <c r="M149" s="601"/>
      <c r="N149" s="601"/>
      <c r="O149" s="601"/>
      <c r="P149" s="601"/>
      <c r="Q149" s="601"/>
      <c r="R149" s="602"/>
      <c r="S149" s="603"/>
      <c r="T149" s="604"/>
      <c r="U149" s="604"/>
      <c r="V149" s="385"/>
    </row>
    <row r="150" spans="1:22" s="609" customFormat="1" ht="11.25" x14ac:dyDescent="0.2">
      <c r="A150" s="605"/>
      <c r="B150" s="605"/>
      <c r="C150" s="605"/>
      <c r="D150" s="606"/>
      <c r="E150" s="607">
        <f>E43+E46+E53+E62+E66+E73+E91+E108+E113+E128+E133+E144+E146+E147+E148+E149</f>
        <v>11795579.219999999</v>
      </c>
      <c r="F150" s="607">
        <f>F43+F46+F53+F62+F66+F73+F91+F108+F113+F128+F133+F144+F146+F149</f>
        <v>2798092.96</v>
      </c>
      <c r="G150" s="607">
        <f>G43+G46+G53+G62+G66+G73+G91+G108+G113+G128+G133+G144+G146+G149</f>
        <v>2768092.96</v>
      </c>
      <c r="H150" s="607" t="e">
        <f>H7+H21+#REF!+H12+H43+H46+H53+H54+H62+H66+H73+H91+H108+H113+H128+H133+H144+H146+H149</f>
        <v>#REF!</v>
      </c>
      <c r="I150" s="607" t="e">
        <f>I7+I21+#REF!+I12+I43+I46+I53+I54+I62+I66+I73+I91+I108+I113+I128+I133+I144+I146+I149</f>
        <v>#REF!</v>
      </c>
      <c r="J150" s="607" t="e">
        <f>J7+J21+#REF!+J12+J43+J46+J53+J54+J62+J66+J73+J91+J108+J113+J128+J133+J144+J146+J149</f>
        <v>#REF!</v>
      </c>
      <c r="K150" s="607">
        <f>K43+K45+K53+K62+K66+K73+K91+K108+K113+K128+K133+K146</f>
        <v>6339124.21</v>
      </c>
      <c r="L150" s="607">
        <f>L43+L53+L62+L66+L73+L91+L108+L113+L128+L133+L146</f>
        <v>1248759.05</v>
      </c>
      <c r="M150" s="607">
        <f t="shared" ref="M150:Q150" si="14">M43+M53+M62+M66+M73+M91+M108+M113+M128+M133+M146</f>
        <v>520000</v>
      </c>
      <c r="N150" s="607">
        <f t="shared" si="14"/>
        <v>0</v>
      </c>
      <c r="O150" s="607">
        <f t="shared" si="14"/>
        <v>0</v>
      </c>
      <c r="P150" s="607">
        <f t="shared" si="14"/>
        <v>3615690.7199999997</v>
      </c>
      <c r="Q150" s="607">
        <f t="shared" si="14"/>
        <v>550000</v>
      </c>
      <c r="R150" s="607"/>
      <c r="S150" s="607"/>
      <c r="T150" s="607"/>
      <c r="U150" s="608"/>
    </row>
    <row r="151" spans="1:22" s="609" customFormat="1" ht="11.25" x14ac:dyDescent="0.2">
      <c r="A151" s="610"/>
      <c r="B151" s="610"/>
      <c r="C151" s="610"/>
      <c r="D151" s="611"/>
      <c r="E151" s="612"/>
      <c r="F151" s="612"/>
      <c r="G151" s="612"/>
      <c r="H151" s="612"/>
      <c r="I151" s="612"/>
      <c r="J151" s="612"/>
      <c r="K151" s="612"/>
      <c r="L151" s="612"/>
      <c r="M151" s="612"/>
      <c r="N151" s="612"/>
      <c r="O151" s="612"/>
      <c r="P151" s="612"/>
      <c r="Q151" s="612"/>
      <c r="R151" s="610"/>
      <c r="S151" s="605"/>
      <c r="T151" s="608"/>
      <c r="U151" s="608"/>
    </row>
    <row r="152" spans="1:22" x14ac:dyDescent="0.25">
      <c r="A152" s="613"/>
      <c r="B152" s="614" t="s">
        <v>212</v>
      </c>
      <c r="C152" s="613"/>
      <c r="D152" s="615"/>
      <c r="E152" s="616"/>
      <c r="F152" s="616"/>
      <c r="G152" s="616"/>
      <c r="H152" s="616"/>
      <c r="I152" s="616"/>
      <c r="J152" s="616"/>
      <c r="K152" s="616"/>
      <c r="L152" s="616"/>
      <c r="M152" s="616"/>
      <c r="N152" s="616"/>
      <c r="O152" s="616"/>
      <c r="P152" s="616"/>
      <c r="Q152" s="616"/>
      <c r="R152" s="613"/>
      <c r="S152" s="617"/>
      <c r="T152" s="618"/>
      <c r="U152" s="618"/>
    </row>
    <row r="153" spans="1:22" s="626" customFormat="1" ht="11.25" x14ac:dyDescent="0.2">
      <c r="A153" s="619" t="s">
        <v>213</v>
      </c>
      <c r="B153" s="619" t="s">
        <v>214</v>
      </c>
      <c r="C153" s="619"/>
      <c r="D153" s="619" t="s">
        <v>215</v>
      </c>
      <c r="E153" s="620">
        <v>20000</v>
      </c>
      <c r="F153" s="621">
        <f>E153</f>
        <v>20000</v>
      </c>
      <c r="G153" s="621"/>
      <c r="H153" s="621"/>
      <c r="I153" s="621"/>
      <c r="J153" s="621"/>
      <c r="K153" s="621"/>
      <c r="L153" s="621"/>
      <c r="M153" s="619"/>
      <c r="N153" s="619"/>
      <c r="O153" s="622"/>
      <c r="P153" s="622"/>
      <c r="Q153" s="622"/>
      <c r="R153" s="623"/>
      <c r="S153" s="624"/>
      <c r="T153" s="625"/>
      <c r="U153" s="625"/>
    </row>
    <row r="154" spans="1:22" s="626" customFormat="1" ht="11.25" x14ac:dyDescent="0.2">
      <c r="A154" s="627" t="s">
        <v>71</v>
      </c>
      <c r="B154" s="619" t="s">
        <v>216</v>
      </c>
      <c r="C154" s="619"/>
      <c r="D154" s="619" t="s">
        <v>215</v>
      </c>
      <c r="E154" s="620">
        <v>20000</v>
      </c>
      <c r="F154" s="621">
        <f>E154</f>
        <v>20000</v>
      </c>
      <c r="G154" s="621"/>
      <c r="H154" s="621"/>
      <c r="I154" s="621"/>
      <c r="J154" s="621"/>
      <c r="K154" s="621"/>
      <c r="L154" s="621"/>
      <c r="M154" s="619"/>
      <c r="N154" s="619"/>
      <c r="O154" s="622"/>
      <c r="P154" s="622"/>
      <c r="Q154" s="622"/>
      <c r="R154" s="623"/>
      <c r="S154" s="624"/>
      <c r="T154" s="625"/>
      <c r="U154" s="625"/>
    </row>
    <row r="155" spans="1:22" s="626" customFormat="1" ht="11.25" x14ac:dyDescent="0.2">
      <c r="A155" s="619" t="s">
        <v>217</v>
      </c>
      <c r="B155" s="619" t="s">
        <v>218</v>
      </c>
      <c r="C155" s="619"/>
      <c r="D155" s="619" t="s">
        <v>215</v>
      </c>
      <c r="E155" s="620">
        <v>20000</v>
      </c>
      <c r="F155" s="621">
        <f>E155</f>
        <v>20000</v>
      </c>
      <c r="G155" s="621"/>
      <c r="H155" s="621"/>
      <c r="I155" s="621"/>
      <c r="J155" s="621"/>
      <c r="K155" s="621"/>
      <c r="L155" s="621"/>
      <c r="M155" s="619"/>
      <c r="N155" s="619"/>
      <c r="O155" s="622"/>
      <c r="P155" s="622"/>
      <c r="Q155" s="622"/>
      <c r="R155" s="623"/>
      <c r="S155" s="624"/>
      <c r="T155" s="625"/>
      <c r="U155" s="625"/>
    </row>
    <row r="156" spans="1:22" s="626" customFormat="1" ht="10.15" customHeight="1" x14ac:dyDescent="0.2">
      <c r="A156" s="619" t="s">
        <v>213</v>
      </c>
      <c r="B156" s="619" t="s">
        <v>214</v>
      </c>
      <c r="C156" s="619"/>
      <c r="D156" s="619" t="s">
        <v>219</v>
      </c>
      <c r="E156" s="620">
        <f>23080+26804.43</f>
        <v>49884.43</v>
      </c>
      <c r="F156" s="621">
        <f>E156</f>
        <v>49884.43</v>
      </c>
      <c r="G156" s="621"/>
      <c r="H156" s="621"/>
      <c r="I156" s="621"/>
      <c r="J156" s="621"/>
      <c r="K156" s="621"/>
      <c r="L156" s="621"/>
      <c r="M156" s="619"/>
      <c r="N156" s="619"/>
      <c r="O156" s="622"/>
      <c r="P156" s="622"/>
      <c r="Q156" s="622"/>
      <c r="R156" s="1060" t="s">
        <v>220</v>
      </c>
      <c r="S156" s="624"/>
      <c r="T156" s="625"/>
      <c r="U156" s="625"/>
    </row>
    <row r="157" spans="1:22" s="626" customFormat="1" ht="11.25" x14ac:dyDescent="0.2">
      <c r="A157" s="627" t="s">
        <v>71</v>
      </c>
      <c r="B157" s="619" t="s">
        <v>216</v>
      </c>
      <c r="C157" s="619"/>
      <c r="D157" s="619" t="s">
        <v>219</v>
      </c>
      <c r="E157" s="620">
        <f>19787.23+25260.3</f>
        <v>45047.53</v>
      </c>
      <c r="F157" s="621">
        <f>E157</f>
        <v>45047.53</v>
      </c>
      <c r="G157" s="621"/>
      <c r="H157" s="621"/>
      <c r="I157" s="621"/>
      <c r="J157" s="621"/>
      <c r="K157" s="621"/>
      <c r="L157" s="621"/>
      <c r="M157" s="619"/>
      <c r="N157" s="619"/>
      <c r="O157" s="622"/>
      <c r="P157" s="622"/>
      <c r="Q157" s="622"/>
      <c r="R157" s="1060"/>
      <c r="S157" s="624"/>
      <c r="T157" s="625"/>
      <c r="U157" s="625"/>
    </row>
    <row r="158" spans="1:22" s="626" customFormat="1" ht="11.25" x14ac:dyDescent="0.2">
      <c r="A158" s="627"/>
      <c r="B158" s="619"/>
      <c r="C158" s="619"/>
      <c r="D158" s="619" t="s">
        <v>221</v>
      </c>
      <c r="E158" s="620"/>
      <c r="F158" s="621"/>
      <c r="G158" s="621"/>
      <c r="H158" s="621"/>
      <c r="I158" s="621"/>
      <c r="J158" s="621"/>
      <c r="K158" s="621"/>
      <c r="L158" s="621"/>
      <c r="M158" s="619"/>
      <c r="N158" s="619"/>
      <c r="O158" s="622"/>
      <c r="P158" s="622"/>
      <c r="Q158" s="622"/>
      <c r="R158" s="1060"/>
      <c r="S158" s="624"/>
      <c r="T158" s="625"/>
      <c r="U158" s="625"/>
    </row>
    <row r="159" spans="1:22" s="626" customFormat="1" ht="11.25" x14ac:dyDescent="0.2">
      <c r="A159" s="619" t="s">
        <v>217</v>
      </c>
      <c r="B159" s="619" t="s">
        <v>218</v>
      </c>
      <c r="C159" s="619"/>
      <c r="D159" s="619" t="s">
        <v>219</v>
      </c>
      <c r="E159" s="620">
        <f>16520.45+29543.62</f>
        <v>46064.07</v>
      </c>
      <c r="F159" s="621">
        <f>E159</f>
        <v>46064.07</v>
      </c>
      <c r="G159" s="621"/>
      <c r="H159" s="621"/>
      <c r="I159" s="621"/>
      <c r="J159" s="621"/>
      <c r="K159" s="621"/>
      <c r="L159" s="621"/>
      <c r="M159" s="619"/>
      <c r="N159" s="619"/>
      <c r="O159" s="622"/>
      <c r="P159" s="622"/>
      <c r="Q159" s="622"/>
      <c r="R159" s="1060"/>
      <c r="S159" s="624"/>
      <c r="T159" s="625"/>
      <c r="U159" s="625"/>
    </row>
    <row r="160" spans="1:22" ht="10.15" customHeight="1" x14ac:dyDescent="0.25">
      <c r="A160" s="619" t="s">
        <v>213</v>
      </c>
      <c r="B160" s="619" t="s">
        <v>214</v>
      </c>
      <c r="C160" s="619"/>
      <c r="D160" s="619" t="s">
        <v>222</v>
      </c>
      <c r="E160" s="1061">
        <v>107238</v>
      </c>
      <c r="F160" s="1062">
        <v>107238</v>
      </c>
      <c r="G160" s="621"/>
      <c r="H160" s="621"/>
      <c r="I160" s="621"/>
      <c r="J160" s="621"/>
      <c r="K160" s="621"/>
      <c r="L160" s="621"/>
      <c r="M160" s="622"/>
      <c r="N160" s="622"/>
      <c r="O160" s="622"/>
      <c r="P160" s="629"/>
      <c r="Q160" s="629"/>
      <c r="R160" s="1060" t="s">
        <v>223</v>
      </c>
      <c r="S160" s="624"/>
      <c r="T160" s="625"/>
      <c r="U160" s="625"/>
    </row>
    <row r="161" spans="1:21" x14ac:dyDescent="0.25">
      <c r="A161" s="627" t="s">
        <v>71</v>
      </c>
      <c r="B161" s="619" t="s">
        <v>216</v>
      </c>
      <c r="C161" s="619"/>
      <c r="D161" s="619" t="s">
        <v>222</v>
      </c>
      <c r="E161" s="1061"/>
      <c r="F161" s="1061"/>
      <c r="G161" s="621"/>
      <c r="H161" s="621"/>
      <c r="I161" s="621"/>
      <c r="J161" s="621"/>
      <c r="K161" s="621"/>
      <c r="L161" s="621"/>
      <c r="M161" s="622"/>
      <c r="N161" s="622"/>
      <c r="O161" s="622"/>
      <c r="P161" s="629"/>
      <c r="Q161" s="629"/>
      <c r="R161" s="1060"/>
      <c r="S161" s="624"/>
      <c r="T161" s="625"/>
      <c r="U161" s="625"/>
    </row>
    <row r="162" spans="1:21" x14ac:dyDescent="0.25">
      <c r="A162" s="619" t="s">
        <v>217</v>
      </c>
      <c r="B162" s="619" t="s">
        <v>218</v>
      </c>
      <c r="C162" s="619"/>
      <c r="D162" s="619" t="s">
        <v>222</v>
      </c>
      <c r="E162" s="1061"/>
      <c r="F162" s="1061"/>
      <c r="G162" s="621"/>
      <c r="H162" s="621"/>
      <c r="I162" s="621"/>
      <c r="J162" s="621"/>
      <c r="K162" s="621"/>
      <c r="L162" s="621"/>
      <c r="M162" s="622"/>
      <c r="N162" s="622"/>
      <c r="O162" s="622"/>
      <c r="P162" s="629"/>
      <c r="Q162" s="629"/>
      <c r="R162" s="1060"/>
      <c r="S162" s="624"/>
      <c r="T162" s="625"/>
      <c r="U162" s="630"/>
    </row>
    <row r="163" spans="1:21" s="626" customFormat="1" ht="11.25" x14ac:dyDescent="0.2">
      <c r="A163" s="619" t="s">
        <v>213</v>
      </c>
      <c r="B163" s="646" t="s">
        <v>214</v>
      </c>
      <c r="C163" s="646"/>
      <c r="D163" s="646" t="s">
        <v>224</v>
      </c>
      <c r="E163" s="647">
        <v>29657.200000000001</v>
      </c>
      <c r="F163" s="647">
        <f t="shared" ref="F163:F173" si="15">E163</f>
        <v>29657.200000000001</v>
      </c>
      <c r="G163" s="620"/>
      <c r="H163" s="620"/>
      <c r="I163" s="620"/>
      <c r="J163" s="620"/>
      <c r="K163" s="620"/>
      <c r="L163" s="620"/>
      <c r="M163" s="622"/>
      <c r="N163" s="622"/>
      <c r="O163" s="622"/>
      <c r="P163" s="622"/>
      <c r="Q163" s="622"/>
      <c r="R163" s="623"/>
      <c r="S163" s="624"/>
      <c r="T163" s="625"/>
      <c r="U163" s="625"/>
    </row>
    <row r="164" spans="1:21" x14ac:dyDescent="0.25">
      <c r="A164" s="627" t="s">
        <v>71</v>
      </c>
      <c r="B164" s="646" t="s">
        <v>216</v>
      </c>
      <c r="C164" s="646"/>
      <c r="D164" s="646" t="s">
        <v>224</v>
      </c>
      <c r="E164" s="647">
        <v>26250</v>
      </c>
      <c r="F164" s="647">
        <f t="shared" si="15"/>
        <v>26250</v>
      </c>
      <c r="G164" s="620"/>
      <c r="H164" s="620"/>
      <c r="I164" s="620"/>
      <c r="J164" s="620"/>
      <c r="K164" s="620"/>
      <c r="L164" s="620"/>
      <c r="M164" s="622"/>
      <c r="N164" s="622"/>
      <c r="O164" s="622"/>
      <c r="P164" s="622"/>
      <c r="Q164" s="622"/>
      <c r="R164" s="623"/>
      <c r="S164" s="624"/>
      <c r="T164" s="625"/>
      <c r="U164" s="625"/>
    </row>
    <row r="165" spans="1:21" s="626" customFormat="1" ht="11.25" x14ac:dyDescent="0.2">
      <c r="A165" s="619" t="s">
        <v>217</v>
      </c>
      <c r="B165" s="646" t="s">
        <v>218</v>
      </c>
      <c r="C165" s="646"/>
      <c r="D165" s="646" t="s">
        <v>224</v>
      </c>
      <c r="E165" s="647">
        <f>20477.59+16006.1</f>
        <v>36483.69</v>
      </c>
      <c r="F165" s="647">
        <f t="shared" si="15"/>
        <v>36483.69</v>
      </c>
      <c r="G165" s="620"/>
      <c r="H165" s="620"/>
      <c r="I165" s="620"/>
      <c r="J165" s="620"/>
      <c r="K165" s="620"/>
      <c r="L165" s="620"/>
      <c r="M165" s="622"/>
      <c r="N165" s="622"/>
      <c r="O165" s="622"/>
      <c r="P165" s="622"/>
      <c r="Q165" s="622"/>
      <c r="R165" s="623"/>
      <c r="S165" s="624"/>
      <c r="T165" s="625"/>
      <c r="U165" s="625"/>
    </row>
    <row r="166" spans="1:21" s="626" customFormat="1" ht="11.25" x14ac:dyDescent="0.2">
      <c r="A166" s="619" t="s">
        <v>213</v>
      </c>
      <c r="B166" s="619" t="s">
        <v>214</v>
      </c>
      <c r="C166" s="619"/>
      <c r="D166" s="619" t="s">
        <v>225</v>
      </c>
      <c r="E166" s="620">
        <v>50000</v>
      </c>
      <c r="F166" s="620">
        <f t="shared" si="15"/>
        <v>50000</v>
      </c>
      <c r="G166" s="620"/>
      <c r="H166" s="620"/>
      <c r="I166" s="620"/>
      <c r="J166" s="620"/>
      <c r="K166" s="620"/>
      <c r="L166" s="620"/>
      <c r="M166" s="622"/>
      <c r="N166" s="622"/>
      <c r="O166" s="622"/>
      <c r="P166" s="622"/>
      <c r="Q166" s="622"/>
      <c r="R166" s="623"/>
      <c r="S166" s="624"/>
      <c r="T166" s="625"/>
      <c r="U166" s="625"/>
    </row>
    <row r="167" spans="1:21" s="626" customFormat="1" ht="11.25" x14ac:dyDescent="0.2">
      <c r="A167" s="627" t="s">
        <v>71</v>
      </c>
      <c r="B167" s="619" t="s">
        <v>216</v>
      </c>
      <c r="C167" s="619"/>
      <c r="D167" s="619" t="s">
        <v>226</v>
      </c>
      <c r="E167" s="620">
        <v>50000</v>
      </c>
      <c r="F167" s="620">
        <f t="shared" si="15"/>
        <v>50000</v>
      </c>
      <c r="G167" s="620"/>
      <c r="H167" s="620"/>
      <c r="I167" s="620"/>
      <c r="J167" s="620"/>
      <c r="K167" s="620"/>
      <c r="L167" s="620"/>
      <c r="M167" s="622"/>
      <c r="N167" s="622"/>
      <c r="O167" s="622"/>
      <c r="P167" s="622"/>
      <c r="Q167" s="622"/>
      <c r="R167" s="623"/>
      <c r="S167" s="624"/>
      <c r="T167" s="625"/>
      <c r="U167" s="625"/>
    </row>
    <row r="168" spans="1:21" s="626" customFormat="1" ht="11.25" x14ac:dyDescent="0.2">
      <c r="A168" s="619" t="s">
        <v>217</v>
      </c>
      <c r="B168" s="619" t="s">
        <v>217</v>
      </c>
      <c r="C168" s="619"/>
      <c r="D168" s="619" t="s">
        <v>227</v>
      </c>
      <c r="E168" s="620">
        <v>25000</v>
      </c>
      <c r="F168" s="620">
        <f t="shared" si="15"/>
        <v>25000</v>
      </c>
      <c r="G168" s="620"/>
      <c r="H168" s="620"/>
      <c r="I168" s="620"/>
      <c r="J168" s="620"/>
      <c r="K168" s="620"/>
      <c r="L168" s="620"/>
      <c r="M168" s="622"/>
      <c r="N168" s="622"/>
      <c r="O168" s="622"/>
      <c r="P168" s="622"/>
      <c r="Q168" s="622"/>
      <c r="R168" s="623"/>
      <c r="S168" s="624"/>
      <c r="T168" s="625"/>
      <c r="U168" s="625"/>
    </row>
    <row r="169" spans="1:21" s="626" customFormat="1" ht="11.25" x14ac:dyDescent="0.2">
      <c r="A169" s="619" t="s">
        <v>217</v>
      </c>
      <c r="B169" s="619" t="s">
        <v>228</v>
      </c>
      <c r="C169" s="619"/>
      <c r="D169" s="619" t="s">
        <v>229</v>
      </c>
      <c r="E169" s="620">
        <v>25000</v>
      </c>
      <c r="F169" s="620">
        <f t="shared" si="15"/>
        <v>25000</v>
      </c>
      <c r="G169" s="620"/>
      <c r="H169" s="620"/>
      <c r="I169" s="620"/>
      <c r="J169" s="620"/>
      <c r="K169" s="620"/>
      <c r="L169" s="620"/>
      <c r="M169" s="622"/>
      <c r="N169" s="622"/>
      <c r="O169" s="622"/>
      <c r="P169" s="622"/>
      <c r="Q169" s="622"/>
      <c r="R169" s="623"/>
      <c r="S169" s="624"/>
      <c r="T169" s="625"/>
      <c r="U169" s="625"/>
    </row>
    <row r="170" spans="1:21" s="626" customFormat="1" ht="11.25" x14ac:dyDescent="0.2">
      <c r="A170" s="619" t="s">
        <v>213</v>
      </c>
      <c r="B170" s="619" t="s">
        <v>214</v>
      </c>
      <c r="C170" s="619"/>
      <c r="D170" s="619" t="s">
        <v>230</v>
      </c>
      <c r="E170" s="620">
        <v>121387.09</v>
      </c>
      <c r="F170" s="620">
        <f t="shared" si="15"/>
        <v>121387.09</v>
      </c>
      <c r="G170" s="620"/>
      <c r="H170" s="620"/>
      <c r="I170" s="620"/>
      <c r="J170" s="620"/>
      <c r="K170" s="620"/>
      <c r="L170" s="620"/>
      <c r="M170" s="622"/>
      <c r="N170" s="622"/>
      <c r="O170" s="622"/>
      <c r="P170" s="622"/>
      <c r="Q170" s="622"/>
      <c r="R170" s="623"/>
      <c r="S170" s="624"/>
      <c r="T170" s="625"/>
      <c r="U170" s="625"/>
    </row>
    <row r="171" spans="1:21" s="626" customFormat="1" ht="11.25" x14ac:dyDescent="0.2">
      <c r="A171" s="619" t="s">
        <v>213</v>
      </c>
      <c r="B171" s="619" t="s">
        <v>214</v>
      </c>
      <c r="C171" s="619"/>
      <c r="D171" s="619" t="s">
        <v>231</v>
      </c>
      <c r="E171" s="620">
        <v>61612.91</v>
      </c>
      <c r="F171" s="620">
        <f t="shared" si="15"/>
        <v>61612.91</v>
      </c>
      <c r="G171" s="620"/>
      <c r="H171" s="620"/>
      <c r="I171" s="620"/>
      <c r="J171" s="620"/>
      <c r="K171" s="620"/>
      <c r="L171" s="620"/>
      <c r="M171" s="622"/>
      <c r="N171" s="622"/>
      <c r="O171" s="622"/>
      <c r="P171" s="622"/>
      <c r="Q171" s="622"/>
      <c r="R171" s="623"/>
      <c r="S171" s="624"/>
      <c r="T171" s="625"/>
      <c r="U171" s="625"/>
    </row>
    <row r="172" spans="1:21" x14ac:dyDescent="0.25">
      <c r="A172" s="631" t="s">
        <v>77</v>
      </c>
      <c r="B172" s="631" t="s">
        <v>77</v>
      </c>
      <c r="C172" s="631"/>
      <c r="D172" s="631" t="s">
        <v>232</v>
      </c>
      <c r="E172" s="628">
        <v>22848.799999999999</v>
      </c>
      <c r="F172" s="628">
        <f t="shared" si="15"/>
        <v>22848.799999999999</v>
      </c>
      <c r="G172" s="628"/>
      <c r="H172" s="628"/>
      <c r="I172" s="628"/>
      <c r="J172" s="628"/>
      <c r="K172" s="628"/>
      <c r="L172" s="628"/>
      <c r="M172" s="629"/>
      <c r="N172" s="629"/>
      <c r="O172" s="629"/>
      <c r="P172" s="629"/>
      <c r="Q172" s="629"/>
      <c r="R172" s="632"/>
      <c r="S172" s="633"/>
      <c r="T172" s="630"/>
      <c r="U172" s="630"/>
    </row>
    <row r="173" spans="1:21" s="626" customFormat="1" ht="11.25" x14ac:dyDescent="0.2">
      <c r="A173" s="619" t="s">
        <v>213</v>
      </c>
      <c r="B173" s="619" t="s">
        <v>213</v>
      </c>
      <c r="C173" s="619"/>
      <c r="D173" s="619" t="s">
        <v>233</v>
      </c>
      <c r="E173" s="620">
        <v>348874.22</v>
      </c>
      <c r="F173" s="620">
        <f t="shared" si="15"/>
        <v>348874.22</v>
      </c>
      <c r="G173" s="620"/>
      <c r="H173" s="620"/>
      <c r="I173" s="620"/>
      <c r="J173" s="620"/>
      <c r="K173" s="620"/>
      <c r="L173" s="620"/>
      <c r="M173" s="622"/>
      <c r="N173" s="622"/>
      <c r="O173" s="622"/>
      <c r="P173" s="622"/>
      <c r="Q173" s="622"/>
      <c r="R173" s="623"/>
      <c r="S173" s="624"/>
      <c r="T173" s="634"/>
      <c r="U173" s="625"/>
    </row>
    <row r="174" spans="1:21" s="626" customFormat="1" ht="11.25" x14ac:dyDescent="0.2">
      <c r="A174" s="627" t="s">
        <v>71</v>
      </c>
      <c r="B174" s="619" t="s">
        <v>216</v>
      </c>
      <c r="C174" s="619"/>
      <c r="D174" s="619" t="s">
        <v>230</v>
      </c>
      <c r="E174" s="620">
        <v>193931.72</v>
      </c>
      <c r="F174" s="620">
        <v>193931.72</v>
      </c>
      <c r="G174" s="620"/>
      <c r="H174" s="620"/>
      <c r="I174" s="620"/>
      <c r="J174" s="620"/>
      <c r="K174" s="620"/>
      <c r="L174" s="620"/>
      <c r="M174" s="622"/>
      <c r="N174" s="622"/>
      <c r="O174" s="622"/>
      <c r="P174" s="622"/>
      <c r="Q174" s="622"/>
      <c r="R174" s="623"/>
      <c r="S174" s="624"/>
      <c r="T174" s="625"/>
      <c r="U174" s="625"/>
    </row>
    <row r="175" spans="1:21" x14ac:dyDescent="0.25">
      <c r="A175" s="635" t="s">
        <v>217</v>
      </c>
      <c r="B175" s="631" t="s">
        <v>218</v>
      </c>
      <c r="C175" s="631"/>
      <c r="D175" s="631" t="s">
        <v>230</v>
      </c>
      <c r="E175" s="628"/>
      <c r="F175" s="628"/>
      <c r="G175" s="628"/>
      <c r="H175" s="628"/>
      <c r="I175" s="628"/>
      <c r="J175" s="628"/>
      <c r="K175" s="628"/>
      <c r="L175" s="628"/>
      <c r="M175" s="629"/>
      <c r="N175" s="629"/>
      <c r="O175" s="629"/>
      <c r="P175" s="629"/>
      <c r="Q175" s="629"/>
      <c r="R175" s="632" t="s">
        <v>234</v>
      </c>
      <c r="S175" s="633"/>
      <c r="T175" s="630"/>
      <c r="U175" s="630"/>
    </row>
    <row r="176" spans="1:21" s="609" customFormat="1" ht="11.25" x14ac:dyDescent="0.2">
      <c r="A176" s="605"/>
      <c r="B176" s="605"/>
      <c r="C176" s="605"/>
      <c r="D176" s="606"/>
      <c r="E176" s="607">
        <f>SUM(E153:E175)</f>
        <v>1299279.6599999999</v>
      </c>
      <c r="F176" s="607">
        <f>SUM(F153:F175)</f>
        <v>1299279.6599999999</v>
      </c>
      <c r="G176" s="607"/>
      <c r="H176" s="607"/>
      <c r="I176" s="607"/>
      <c r="J176" s="607"/>
      <c r="K176" s="607"/>
      <c r="L176" s="607"/>
      <c r="M176" s="607">
        <f>SUM(M153:M175)</f>
        <v>0</v>
      </c>
      <c r="N176" s="607">
        <f>SUM(N153:N175)</f>
        <v>0</v>
      </c>
      <c r="O176" s="607"/>
      <c r="P176" s="607"/>
      <c r="Q176" s="607"/>
      <c r="R176" s="636"/>
      <c r="S176" s="605"/>
      <c r="T176" s="608"/>
      <c r="U176" s="608"/>
    </row>
    <row r="177" spans="1:21" x14ac:dyDescent="0.25">
      <c r="A177" s="613"/>
      <c r="B177" s="613"/>
      <c r="C177" s="613"/>
      <c r="D177" s="615"/>
      <c r="E177" s="616"/>
      <c r="F177" s="616"/>
      <c r="G177" s="616"/>
      <c r="H177" s="616"/>
      <c r="I177" s="616"/>
      <c r="J177" s="616"/>
      <c r="K177" s="616"/>
      <c r="L177" s="616"/>
      <c r="M177" s="616"/>
      <c r="N177" s="616"/>
      <c r="O177" s="616"/>
      <c r="P177" s="616"/>
      <c r="Q177" s="616"/>
      <c r="R177" s="613"/>
      <c r="S177" s="613"/>
    </row>
    <row r="178" spans="1:21" s="609" customFormat="1" ht="11.25" x14ac:dyDescent="0.2">
      <c r="A178" s="605"/>
      <c r="B178" s="605"/>
      <c r="C178" s="605"/>
      <c r="D178" s="606"/>
      <c r="E178" s="607">
        <f>E150+E176</f>
        <v>13094858.879999999</v>
      </c>
      <c r="F178" s="607">
        <f>F150+F176</f>
        <v>4097372.62</v>
      </c>
      <c r="G178" s="607"/>
      <c r="H178" s="607"/>
      <c r="I178" s="607"/>
      <c r="J178" s="607"/>
      <c r="K178" s="607"/>
      <c r="L178" s="607"/>
      <c r="M178" s="607">
        <f>M150+M176</f>
        <v>520000</v>
      </c>
      <c r="N178" s="607">
        <f>N150+N176</f>
        <v>0</v>
      </c>
      <c r="O178" s="607"/>
      <c r="P178" s="607"/>
      <c r="Q178" s="607"/>
      <c r="R178" s="636"/>
      <c r="S178" s="605"/>
      <c r="T178" s="608"/>
      <c r="U178" s="608"/>
    </row>
    <row r="179" spans="1:21" x14ac:dyDescent="0.25">
      <c r="A179" s="613"/>
      <c r="B179" s="613"/>
      <c r="C179" s="613"/>
      <c r="D179" s="615"/>
      <c r="E179" s="616"/>
      <c r="F179" s="616"/>
      <c r="G179" s="616"/>
      <c r="H179" s="616"/>
      <c r="I179" s="616"/>
      <c r="J179" s="616"/>
      <c r="K179" s="616"/>
      <c r="L179" s="616"/>
      <c r="M179" s="616"/>
      <c r="N179" s="616"/>
      <c r="O179" s="616"/>
      <c r="P179" s="616"/>
      <c r="Q179" s="616"/>
      <c r="R179" s="613"/>
      <c r="S179" s="613"/>
    </row>
    <row r="180" spans="1:21" x14ac:dyDescent="0.25">
      <c r="A180" s="613"/>
      <c r="B180" s="613"/>
      <c r="C180" s="613"/>
      <c r="D180" s="615"/>
      <c r="E180" s="616"/>
      <c r="F180" s="616"/>
      <c r="G180" s="616"/>
      <c r="H180" s="616"/>
      <c r="I180" s="616"/>
      <c r="J180" s="616"/>
      <c r="K180" s="616"/>
      <c r="L180" s="616"/>
      <c r="M180" s="616"/>
      <c r="N180" s="616"/>
      <c r="O180" s="616"/>
      <c r="P180" s="616"/>
      <c r="Q180" s="616"/>
      <c r="R180" s="613"/>
      <c r="S180" s="613"/>
    </row>
  </sheetData>
  <autoFilter ref="A1:Z184" xr:uid="{00000000-0009-0000-0000-000001000000}"/>
  <mergeCells count="4">
    <mergeCell ref="R156:R159"/>
    <mergeCell ref="E160:E162"/>
    <mergeCell ref="F160:F162"/>
    <mergeCell ref="R160:R162"/>
  </mergeCells>
  <pageMargins left="0.35433070866141736" right="0.15748031496062992" top="0.23622047244094491" bottom="0.23622047244094491" header="0.51181102362204722" footer="0.51181102362204722"/>
  <pageSetup paperSize="8" scale="38" firstPageNumber="0" orientation="landscape" r:id="rId1"/>
  <rowBreaks count="2" manualBreakCount="2">
    <brk id="73" max="16383" man="1"/>
    <brk id="138" max="16383" man="1"/>
  </rowBreaks>
  <colBreaks count="1" manualBreakCount="1">
    <brk id="2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25"/>
  <sheetViews>
    <sheetView view="pageBreakPreview" zoomScale="130" zoomScaleNormal="100" zoomScaleSheetLayoutView="130" workbookViewId="0">
      <selection activeCell="H68" sqref="H68"/>
    </sheetView>
  </sheetViews>
  <sheetFormatPr defaultRowHeight="15" x14ac:dyDescent="0.25"/>
  <cols>
    <col min="1" max="1" width="9.28515625" bestFit="1" customWidth="1"/>
    <col min="2" max="2" width="13.7109375" customWidth="1"/>
    <col min="5" max="5" width="17.42578125" customWidth="1"/>
    <col min="6" max="6" width="9.85546875" customWidth="1"/>
    <col min="7" max="7" width="9.28515625" bestFit="1" customWidth="1"/>
    <col min="8" max="8" width="13.28515625" customWidth="1"/>
    <col min="9" max="9" width="14.42578125" bestFit="1" customWidth="1"/>
    <col min="11" max="11" width="10.7109375" customWidth="1"/>
  </cols>
  <sheetData>
    <row r="1" spans="1:24" x14ac:dyDescent="0.25">
      <c r="A1" s="979" t="s">
        <v>1205</v>
      </c>
      <c r="B1" s="827"/>
      <c r="C1" s="826"/>
      <c r="D1" s="905"/>
      <c r="E1" s="827"/>
      <c r="F1" s="827"/>
      <c r="G1" s="861"/>
      <c r="H1" s="861"/>
      <c r="I1" s="861"/>
      <c r="J1" s="861"/>
      <c r="K1" s="861"/>
      <c r="L1" s="861"/>
      <c r="M1" s="861"/>
      <c r="N1" s="906"/>
      <c r="O1" s="906"/>
      <c r="P1" s="906"/>
      <c r="Q1" s="906"/>
      <c r="R1" s="827"/>
      <c r="S1" s="826"/>
      <c r="T1" s="658"/>
      <c r="U1" s="658"/>
      <c r="V1" s="658"/>
      <c r="W1" s="658"/>
      <c r="X1" s="658"/>
    </row>
    <row r="2" spans="1:24" x14ac:dyDescent="0.25">
      <c r="A2" s="978" t="s">
        <v>255</v>
      </c>
      <c r="B2" s="978"/>
      <c r="C2" s="980"/>
      <c r="D2" s="981"/>
      <c r="E2" s="981"/>
      <c r="F2" s="827"/>
      <c r="G2" s="861"/>
      <c r="H2" s="861"/>
      <c r="I2" s="861"/>
      <c r="J2" s="861"/>
      <c r="K2" s="861"/>
      <c r="L2" s="861"/>
      <c r="M2" s="861"/>
      <c r="N2" s="906"/>
      <c r="O2" s="906"/>
      <c r="P2" s="906"/>
      <c r="Q2" s="906"/>
      <c r="R2" s="827"/>
      <c r="S2" s="826"/>
      <c r="T2" s="658"/>
      <c r="U2" s="658"/>
      <c r="V2" s="658"/>
      <c r="W2" s="658"/>
      <c r="X2" s="658"/>
    </row>
    <row r="3" spans="1:24" x14ac:dyDescent="0.25">
      <c r="A3" s="982" t="s">
        <v>256</v>
      </c>
      <c r="B3" s="1063" t="s">
        <v>257</v>
      </c>
      <c r="C3" s="1063"/>
      <c r="D3" s="1063"/>
      <c r="E3" s="1063"/>
      <c r="F3" s="827"/>
      <c r="G3" s="861"/>
      <c r="H3" s="861"/>
      <c r="I3" s="861"/>
      <c r="J3" s="861"/>
      <c r="K3" s="861"/>
      <c r="L3" s="861"/>
      <c r="M3" s="861"/>
      <c r="N3" s="906"/>
      <c r="O3" s="906"/>
      <c r="P3" s="906"/>
      <c r="Q3" s="906"/>
      <c r="R3" s="827"/>
      <c r="S3" s="826"/>
      <c r="T3" s="658"/>
      <c r="U3" s="658"/>
      <c r="V3" s="658"/>
      <c r="W3" s="658"/>
      <c r="X3" s="658"/>
    </row>
    <row r="4" spans="1:24" x14ac:dyDescent="0.25">
      <c r="A4" s="983" t="s">
        <v>258</v>
      </c>
      <c r="B4" s="1063" t="s">
        <v>259</v>
      </c>
      <c r="C4" s="1063"/>
      <c r="D4" s="1063"/>
      <c r="E4" s="1063"/>
      <c r="F4" s="827"/>
      <c r="G4" s="861"/>
      <c r="H4" s="861"/>
      <c r="I4" s="861"/>
      <c r="J4" s="861"/>
      <c r="K4" s="861"/>
      <c r="L4" s="861"/>
      <c r="M4" s="861"/>
      <c r="N4" s="906"/>
      <c r="O4" s="906"/>
      <c r="P4" s="906"/>
      <c r="Q4" s="906"/>
      <c r="R4" s="827"/>
      <c r="S4" s="826"/>
      <c r="T4" s="658"/>
      <c r="U4" s="658"/>
      <c r="V4" s="658"/>
      <c r="W4" s="658"/>
      <c r="X4" s="658"/>
    </row>
    <row r="5" spans="1:24" x14ac:dyDescent="0.25">
      <c r="A5" s="983" t="s">
        <v>260</v>
      </c>
      <c r="B5" s="1063" t="s">
        <v>261</v>
      </c>
      <c r="C5" s="1063"/>
      <c r="D5" s="1063"/>
      <c r="E5" s="1063"/>
      <c r="F5" s="827"/>
      <c r="G5" s="861"/>
      <c r="H5" s="861"/>
      <c r="I5" s="861"/>
      <c r="J5" s="861"/>
      <c r="K5" s="861"/>
      <c r="L5" s="861"/>
      <c r="M5" s="861"/>
      <c r="N5" s="906"/>
      <c r="O5" s="906"/>
      <c r="P5" s="906"/>
      <c r="Q5" s="906"/>
      <c r="R5" s="827"/>
      <c r="S5" s="826"/>
      <c r="T5" s="658"/>
      <c r="U5" s="658"/>
      <c r="V5" s="658"/>
      <c r="W5" s="658"/>
      <c r="X5" s="658"/>
    </row>
    <row r="6" spans="1:24" x14ac:dyDescent="0.25">
      <c r="A6" s="983" t="s">
        <v>262</v>
      </c>
      <c r="B6" s="1063" t="s">
        <v>263</v>
      </c>
      <c r="C6" s="1063"/>
      <c r="D6" s="1063"/>
      <c r="E6" s="1063"/>
      <c r="F6" s="827"/>
      <c r="G6" s="861"/>
      <c r="H6" s="861"/>
      <c r="I6" s="861"/>
      <c r="J6" s="861"/>
      <c r="K6" s="861"/>
      <c r="L6" s="861"/>
      <c r="M6" s="861"/>
      <c r="N6" s="906"/>
      <c r="O6" s="906"/>
      <c r="P6" s="906"/>
      <c r="Q6" s="906"/>
      <c r="R6" s="827"/>
      <c r="S6" s="826"/>
      <c r="T6" s="658"/>
      <c r="U6" s="658"/>
      <c r="V6" s="658"/>
      <c r="W6" s="658"/>
      <c r="X6" s="658"/>
    </row>
    <row r="7" spans="1:24" x14ac:dyDescent="0.25">
      <c r="A7" s="983" t="s">
        <v>264</v>
      </c>
      <c r="B7" s="1063" t="s">
        <v>265</v>
      </c>
      <c r="C7" s="1063"/>
      <c r="D7" s="1063"/>
      <c r="E7" s="1063"/>
      <c r="F7" s="827"/>
      <c r="G7" s="861"/>
      <c r="H7" s="861"/>
      <c r="I7" s="861"/>
      <c r="J7" s="861"/>
      <c r="K7" s="861"/>
      <c r="L7" s="861"/>
      <c r="M7" s="861"/>
      <c r="N7" s="906"/>
      <c r="O7" s="906"/>
      <c r="P7" s="906"/>
      <c r="Q7" s="906"/>
      <c r="R7" s="827"/>
      <c r="S7" s="826"/>
      <c r="T7" s="658"/>
      <c r="U7" s="658"/>
      <c r="V7" s="658"/>
      <c r="W7" s="658"/>
      <c r="X7" s="658"/>
    </row>
    <row r="8" spans="1:24" x14ac:dyDescent="0.25">
      <c r="A8" s="983" t="s">
        <v>266</v>
      </c>
      <c r="B8" s="1063" t="s">
        <v>267</v>
      </c>
      <c r="C8" s="1063"/>
      <c r="D8" s="1063"/>
      <c r="E8" s="1063"/>
      <c r="F8" s="827"/>
      <c r="G8" s="861"/>
      <c r="H8" s="861"/>
      <c r="I8" s="861"/>
      <c r="J8" s="861"/>
      <c r="K8" s="861"/>
      <c r="L8" s="861"/>
      <c r="M8" s="861"/>
      <c r="N8" s="906"/>
      <c r="O8" s="906"/>
      <c r="P8" s="906"/>
      <c r="Q8" s="906"/>
      <c r="R8" s="827"/>
      <c r="S8" s="826"/>
      <c r="T8" s="658"/>
      <c r="U8" s="658"/>
      <c r="V8" s="658"/>
      <c r="W8" s="658"/>
      <c r="X8" s="658"/>
    </row>
    <row r="9" spans="1:24" x14ac:dyDescent="0.25">
      <c r="A9" s="983" t="s">
        <v>268</v>
      </c>
      <c r="B9" s="1063" t="s">
        <v>269</v>
      </c>
      <c r="C9" s="1063"/>
      <c r="D9" s="1063"/>
      <c r="E9" s="1063"/>
      <c r="F9" s="827"/>
      <c r="G9" s="861"/>
      <c r="H9" s="861"/>
      <c r="I9" s="861"/>
      <c r="J9" s="861"/>
      <c r="K9" s="861"/>
      <c r="L9" s="861"/>
      <c r="M9" s="861"/>
      <c r="N9" s="906"/>
      <c r="O9" s="906"/>
      <c r="P9" s="906"/>
      <c r="Q9" s="906"/>
      <c r="R9" s="827"/>
      <c r="S9" s="826"/>
      <c r="T9" s="658"/>
      <c r="U9" s="658"/>
      <c r="V9" s="658"/>
      <c r="W9" s="658"/>
      <c r="X9" s="658"/>
    </row>
    <row r="10" spans="1:24" x14ac:dyDescent="0.25">
      <c r="A10" s="983" t="s">
        <v>270</v>
      </c>
      <c r="B10" s="1063" t="s">
        <v>271</v>
      </c>
      <c r="C10" s="1063"/>
      <c r="D10" s="1063"/>
      <c r="E10" s="1063"/>
      <c r="F10" s="827"/>
      <c r="G10" s="861"/>
      <c r="H10" s="861"/>
      <c r="I10" s="861"/>
      <c r="J10" s="861"/>
      <c r="K10" s="861"/>
      <c r="L10" s="861"/>
      <c r="M10" s="861"/>
      <c r="N10" s="906"/>
      <c r="O10" s="906"/>
      <c r="P10" s="906"/>
      <c r="Q10" s="906"/>
      <c r="R10" s="827"/>
      <c r="S10" s="826"/>
      <c r="T10" s="658"/>
      <c r="U10" s="658"/>
      <c r="V10" s="658"/>
      <c r="W10" s="658"/>
      <c r="X10" s="658"/>
    </row>
    <row r="11" spans="1:24" x14ac:dyDescent="0.25">
      <c r="A11" s="983" t="s">
        <v>272</v>
      </c>
      <c r="B11" s="1063" t="s">
        <v>273</v>
      </c>
      <c r="C11" s="1063"/>
      <c r="D11" s="1063"/>
      <c r="E11" s="1063"/>
      <c r="F11" s="827"/>
      <c r="G11" s="861"/>
      <c r="H11" s="861"/>
      <c r="I11" s="861"/>
      <c r="J11" s="861"/>
      <c r="K11" s="861"/>
      <c r="L11" s="861"/>
      <c r="M11" s="861"/>
      <c r="N11" s="906"/>
      <c r="O11" s="906"/>
      <c r="P11" s="906"/>
      <c r="Q11" s="906"/>
      <c r="R11" s="827"/>
      <c r="S11" s="826"/>
      <c r="T11" s="658"/>
      <c r="U11" s="658"/>
      <c r="V11" s="658"/>
      <c r="W11" s="658"/>
      <c r="X11" s="658"/>
    </row>
    <row r="12" spans="1:24" x14ac:dyDescent="0.25">
      <c r="A12" s="983" t="s">
        <v>274</v>
      </c>
      <c r="B12" s="1063" t="s">
        <v>275</v>
      </c>
      <c r="C12" s="1063"/>
      <c r="D12" s="1063"/>
      <c r="E12" s="1063"/>
      <c r="F12" s="827"/>
      <c r="G12" s="861"/>
      <c r="H12" s="861"/>
      <c r="I12" s="861"/>
      <c r="J12" s="861"/>
      <c r="K12" s="861"/>
      <c r="L12" s="861"/>
      <c r="M12" s="861"/>
      <c r="N12" s="906"/>
      <c r="O12" s="906"/>
      <c r="P12" s="906"/>
      <c r="Q12" s="906"/>
      <c r="R12" s="827"/>
      <c r="S12" s="826"/>
      <c r="T12" s="658"/>
      <c r="U12" s="658"/>
      <c r="V12" s="658"/>
      <c r="W12" s="658"/>
      <c r="X12" s="658"/>
    </row>
    <row r="13" spans="1:24" x14ac:dyDescent="0.25">
      <c r="A13" s="983" t="s">
        <v>276</v>
      </c>
      <c r="B13" s="1063" t="s">
        <v>277</v>
      </c>
      <c r="C13" s="1063"/>
      <c r="D13" s="1063"/>
      <c r="E13" s="1063"/>
      <c r="F13" s="827"/>
      <c r="G13" s="861"/>
      <c r="H13" s="861"/>
      <c r="I13" s="861"/>
      <c r="J13" s="861"/>
      <c r="K13" s="861"/>
      <c r="L13" s="861"/>
      <c r="M13" s="861"/>
      <c r="N13" s="906"/>
      <c r="O13" s="906"/>
      <c r="P13" s="906"/>
      <c r="Q13" s="906"/>
      <c r="R13" s="827"/>
      <c r="S13" s="826"/>
      <c r="T13" s="658"/>
      <c r="U13" s="658"/>
      <c r="V13" s="658"/>
      <c r="W13" s="658"/>
      <c r="X13" s="658"/>
    </row>
    <row r="14" spans="1:24" x14ac:dyDescent="0.25">
      <c r="A14" s="983" t="s">
        <v>278</v>
      </c>
      <c r="B14" s="1063" t="s">
        <v>279</v>
      </c>
      <c r="C14" s="1063"/>
      <c r="D14" s="1063"/>
      <c r="E14" s="1063"/>
      <c r="F14" s="827"/>
      <c r="G14" s="861"/>
      <c r="H14" s="861"/>
      <c r="I14" s="861"/>
      <c r="J14" s="861"/>
      <c r="K14" s="861"/>
      <c r="L14" s="861"/>
      <c r="M14" s="861"/>
      <c r="N14" s="906"/>
      <c r="O14" s="906"/>
      <c r="P14" s="906"/>
      <c r="Q14" s="906"/>
      <c r="R14" s="827"/>
      <c r="S14" s="826"/>
      <c r="T14" s="658"/>
      <c r="U14" s="658"/>
      <c r="V14" s="658"/>
      <c r="W14" s="658"/>
      <c r="X14" s="658"/>
    </row>
    <row r="15" spans="1:24" x14ac:dyDescent="0.25">
      <c r="A15" s="983" t="s">
        <v>280</v>
      </c>
      <c r="B15" s="1063" t="s">
        <v>281</v>
      </c>
      <c r="C15" s="1063"/>
      <c r="D15" s="1063"/>
      <c r="E15" s="1063"/>
      <c r="F15" s="827"/>
      <c r="G15" s="861"/>
      <c r="H15" s="861"/>
      <c r="I15" s="861"/>
      <c r="J15" s="861"/>
      <c r="K15" s="861"/>
      <c r="L15" s="861"/>
      <c r="M15" s="861"/>
      <c r="N15" s="906"/>
      <c r="O15" s="906"/>
      <c r="P15" s="906"/>
      <c r="Q15" s="906"/>
      <c r="R15" s="827"/>
      <c r="S15" s="826"/>
      <c r="T15" s="658"/>
      <c r="U15" s="658"/>
      <c r="V15" s="658"/>
      <c r="W15" s="658"/>
      <c r="X15" s="658"/>
    </row>
    <row r="16" spans="1:24" x14ac:dyDescent="0.25">
      <c r="A16" s="826"/>
      <c r="B16" s="826"/>
      <c r="C16" s="826"/>
      <c r="D16" s="826"/>
      <c r="E16" s="826"/>
      <c r="F16" s="826"/>
      <c r="G16" s="826"/>
      <c r="H16" s="826"/>
      <c r="I16" s="826"/>
      <c r="J16" s="826"/>
      <c r="K16" s="826"/>
      <c r="L16" s="826"/>
      <c r="M16" s="826"/>
      <c r="N16" s="826"/>
      <c r="O16" s="826"/>
      <c r="P16" s="826"/>
      <c r="Q16" s="826"/>
      <c r="R16" s="826"/>
      <c r="S16" s="826"/>
      <c r="T16" s="658"/>
      <c r="U16" s="658"/>
      <c r="V16" s="658"/>
      <c r="W16" s="658"/>
      <c r="X16" s="658"/>
    </row>
    <row r="17" spans="1:20" s="825" customFormat="1" ht="11.25" x14ac:dyDescent="0.2">
      <c r="A17" s="1036" t="s">
        <v>258</v>
      </c>
      <c r="B17" s="1036" t="s">
        <v>1161</v>
      </c>
      <c r="C17" s="1036" t="s">
        <v>1162</v>
      </c>
      <c r="D17" s="1036" t="s">
        <v>1163</v>
      </c>
      <c r="E17" s="1036" t="s">
        <v>262</v>
      </c>
      <c r="F17" s="1036" t="s">
        <v>264</v>
      </c>
      <c r="G17" s="1036" t="s">
        <v>266</v>
      </c>
      <c r="H17" s="1036" t="s">
        <v>268</v>
      </c>
      <c r="I17" s="1036"/>
      <c r="J17" s="1036" t="s">
        <v>272</v>
      </c>
      <c r="K17" s="1036" t="s">
        <v>274</v>
      </c>
      <c r="L17" s="1036" t="s">
        <v>276</v>
      </c>
      <c r="M17" s="1036" t="s">
        <v>278</v>
      </c>
      <c r="N17" s="1037" t="s">
        <v>280</v>
      </c>
      <c r="O17" s="1017"/>
      <c r="P17" s="863"/>
      <c r="Q17" s="863"/>
      <c r="R17" s="824"/>
      <c r="S17" s="824"/>
      <c r="T17" s="824"/>
    </row>
    <row r="18" spans="1:20" x14ac:dyDescent="0.25">
      <c r="A18" s="1064" t="s">
        <v>282</v>
      </c>
      <c r="B18" s="1064" t="s">
        <v>1200</v>
      </c>
      <c r="C18" s="1064" t="s">
        <v>284</v>
      </c>
      <c r="D18" s="1064" t="s">
        <v>285</v>
      </c>
      <c r="E18" s="1064" t="s">
        <v>1206</v>
      </c>
      <c r="F18" s="1064" t="s">
        <v>287</v>
      </c>
      <c r="G18" s="1064" t="s">
        <v>288</v>
      </c>
      <c r="H18" s="1066" t="s">
        <v>1169</v>
      </c>
      <c r="I18" s="1066" t="s">
        <v>1166</v>
      </c>
      <c r="J18" s="1064" t="s">
        <v>289</v>
      </c>
      <c r="K18" s="1064"/>
      <c r="L18" s="1064"/>
      <c r="M18" s="1064"/>
      <c r="N18" s="1064" t="s">
        <v>290</v>
      </c>
      <c r="O18" s="911"/>
      <c r="P18" s="930"/>
      <c r="Q18" s="827"/>
    </row>
    <row r="19" spans="1:20" ht="22.5" x14ac:dyDescent="0.25">
      <c r="A19" s="1064"/>
      <c r="B19" s="1064"/>
      <c r="C19" s="1064"/>
      <c r="D19" s="1064"/>
      <c r="E19" s="1064"/>
      <c r="F19" s="1065"/>
      <c r="G19" s="1065"/>
      <c r="H19" s="1065"/>
      <c r="I19" s="1065"/>
      <c r="J19" s="931" t="s">
        <v>1201</v>
      </c>
      <c r="K19" s="931" t="s">
        <v>292</v>
      </c>
      <c r="L19" s="931" t="s">
        <v>1202</v>
      </c>
      <c r="M19" s="932" t="s">
        <v>1203</v>
      </c>
      <c r="N19" s="1064"/>
      <c r="O19" s="911"/>
      <c r="P19" s="930"/>
      <c r="Q19" s="827"/>
    </row>
    <row r="20" spans="1:20" ht="22.5" x14ac:dyDescent="0.25">
      <c r="A20" s="1051">
        <v>1</v>
      </c>
      <c r="B20" s="1052"/>
      <c r="C20" s="1053"/>
      <c r="D20" s="1054"/>
      <c r="E20" s="1053" t="s">
        <v>1207</v>
      </c>
      <c r="F20" s="1053"/>
      <c r="G20" s="1053">
        <v>1</v>
      </c>
      <c r="H20" s="1055"/>
      <c r="I20" s="1059">
        <v>400000</v>
      </c>
      <c r="J20" s="1056" t="s">
        <v>348</v>
      </c>
      <c r="K20" s="1056"/>
      <c r="L20" s="1056"/>
      <c r="M20" s="1053"/>
      <c r="N20" s="882"/>
    </row>
    <row r="21" spans="1:20" ht="33.75" x14ac:dyDescent="0.25">
      <c r="A21" s="1051"/>
      <c r="B21" s="1052"/>
      <c r="C21" s="1053"/>
      <c r="D21" s="1054"/>
      <c r="E21" s="1053" t="s">
        <v>1208</v>
      </c>
      <c r="F21" s="1053"/>
      <c r="G21" s="1053">
        <v>2</v>
      </c>
      <c r="H21" s="1055"/>
      <c r="I21" s="1059">
        <v>300000</v>
      </c>
      <c r="J21" s="1056" t="s">
        <v>348</v>
      </c>
      <c r="K21" s="1056"/>
      <c r="L21" s="1056"/>
      <c r="M21" s="1053"/>
      <c r="N21" s="882"/>
    </row>
    <row r="22" spans="1:20" x14ac:dyDescent="0.25">
      <c r="A22" s="1051"/>
      <c r="B22" s="1052"/>
      <c r="C22" s="1053"/>
      <c r="D22" s="1054"/>
      <c r="E22" s="1053"/>
      <c r="F22" s="1053"/>
      <c r="G22" s="1053"/>
      <c r="H22" s="1055"/>
      <c r="I22" s="1056"/>
      <c r="J22" s="1056"/>
      <c r="K22" s="1056"/>
      <c r="L22" s="1056"/>
      <c r="M22" s="1053"/>
      <c r="N22" s="882"/>
    </row>
    <row r="23" spans="1:20" x14ac:dyDescent="0.25">
      <c r="A23" s="1051"/>
      <c r="B23" s="1052"/>
      <c r="C23" s="1053"/>
      <c r="D23" s="1054"/>
      <c r="E23" s="1053"/>
      <c r="F23" s="1053"/>
      <c r="G23" s="1053"/>
      <c r="H23" s="1055"/>
      <c r="I23" s="1056"/>
      <c r="J23" s="1056"/>
      <c r="K23" s="1056"/>
      <c r="L23" s="1056"/>
      <c r="M23" s="1053"/>
      <c r="N23" s="882"/>
    </row>
    <row r="24" spans="1:20" x14ac:dyDescent="0.25">
      <c r="A24" s="1051"/>
      <c r="B24" s="1052"/>
      <c r="C24" s="1053"/>
      <c r="D24" s="1054"/>
      <c r="E24" s="1053"/>
      <c r="F24" s="1053"/>
      <c r="G24" s="1053"/>
      <c r="H24" s="1057"/>
      <c r="I24" s="1056"/>
      <c r="J24" s="1056"/>
      <c r="K24" s="1056"/>
      <c r="L24" s="1056"/>
      <c r="M24" s="1053"/>
      <c r="N24" s="882"/>
    </row>
    <row r="25" spans="1:20" x14ac:dyDescent="0.25">
      <c r="A25" s="827"/>
      <c r="B25" s="827"/>
      <c r="C25" s="827"/>
      <c r="D25" s="827"/>
      <c r="E25" s="827"/>
      <c r="F25" s="827"/>
      <c r="G25" s="827"/>
      <c r="H25" s="827"/>
      <c r="I25" s="1058">
        <f>SUM(I20:I24)</f>
        <v>700000</v>
      </c>
      <c r="J25" s="827"/>
      <c r="K25" s="827"/>
      <c r="L25" s="827"/>
      <c r="M25" s="827"/>
      <c r="N25" s="827"/>
    </row>
  </sheetData>
  <mergeCells count="24">
    <mergeCell ref="N18:N19"/>
    <mergeCell ref="B15:E15"/>
    <mergeCell ref="A18:A19"/>
    <mergeCell ref="B18:B19"/>
    <mergeCell ref="C18:C19"/>
    <mergeCell ref="D18:D19"/>
    <mergeCell ref="E18:E19"/>
    <mergeCell ref="F18:F19"/>
    <mergeCell ref="G18:G19"/>
    <mergeCell ref="H18:H19"/>
    <mergeCell ref="I18:I19"/>
    <mergeCell ref="J18:M18"/>
    <mergeCell ref="B14:E14"/>
    <mergeCell ref="B3:E3"/>
    <mergeCell ref="B4:E4"/>
    <mergeCell ref="B5:E5"/>
    <mergeCell ref="B6:E6"/>
    <mergeCell ref="B7:E7"/>
    <mergeCell ref="B8:E8"/>
    <mergeCell ref="B9:E9"/>
    <mergeCell ref="B10:E10"/>
    <mergeCell ref="B11:E11"/>
    <mergeCell ref="B12:E12"/>
    <mergeCell ref="B13:E13"/>
  </mergeCells>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topLeftCell="A33" zoomScaleNormal="100" workbookViewId="0">
      <selection activeCell="H68" sqref="H68"/>
    </sheetView>
  </sheetViews>
  <sheetFormatPr defaultRowHeight="15" x14ac:dyDescent="0.25"/>
  <cols>
    <col min="2" max="2" width="11.28515625" customWidth="1"/>
    <col min="5" max="5" width="17.28515625" customWidth="1"/>
    <col min="6" max="6" width="9.7109375" customWidth="1"/>
    <col min="8" max="8" width="10.7109375" customWidth="1"/>
    <col min="9" max="9" width="12.28515625" customWidth="1"/>
    <col min="10" max="10" width="10.85546875" customWidth="1"/>
    <col min="11" max="11" width="14" customWidth="1"/>
    <col min="14" max="14" width="13.42578125" customWidth="1"/>
  </cols>
  <sheetData>
    <row r="1" spans="1:18" ht="21" x14ac:dyDescent="0.25">
      <c r="A1" s="841" t="s">
        <v>1165</v>
      </c>
      <c r="C1" s="658"/>
      <c r="D1" s="657"/>
      <c r="G1" s="659"/>
      <c r="H1" s="660"/>
      <c r="I1" s="660"/>
      <c r="J1" s="660"/>
      <c r="K1" s="660"/>
      <c r="M1" s="658"/>
      <c r="N1" s="658"/>
      <c r="O1" s="658"/>
      <c r="P1" s="658"/>
      <c r="Q1" s="658"/>
      <c r="R1" s="658"/>
    </row>
    <row r="2" spans="1:18" x14ac:dyDescent="0.25">
      <c r="A2" s="834" t="s">
        <v>255</v>
      </c>
      <c r="B2" s="835"/>
      <c r="C2" s="836"/>
      <c r="D2" s="837"/>
      <c r="E2" s="837"/>
      <c r="G2" s="659"/>
      <c r="H2" s="660"/>
      <c r="I2" s="660"/>
      <c r="J2" s="660"/>
      <c r="K2" s="660"/>
      <c r="M2" s="658"/>
      <c r="N2" s="658"/>
      <c r="O2" s="658"/>
      <c r="P2" s="658"/>
      <c r="Q2" s="658"/>
      <c r="R2" s="658"/>
    </row>
    <row r="3" spans="1:18" x14ac:dyDescent="0.25">
      <c r="A3" s="838" t="s">
        <v>256</v>
      </c>
      <c r="B3" s="1068" t="s">
        <v>257</v>
      </c>
      <c r="C3" s="1068"/>
      <c r="D3" s="1068"/>
      <c r="E3" s="1068"/>
      <c r="G3" s="659"/>
      <c r="H3" s="660"/>
      <c r="I3" s="660"/>
      <c r="J3" s="660"/>
      <c r="K3" s="660"/>
      <c r="M3" s="658"/>
      <c r="N3" s="658"/>
      <c r="O3" s="658"/>
      <c r="P3" s="658"/>
      <c r="Q3" s="658"/>
      <c r="R3" s="658"/>
    </row>
    <row r="4" spans="1:18" x14ac:dyDescent="0.25">
      <c r="A4" s="839" t="s">
        <v>258</v>
      </c>
      <c r="B4" s="1068" t="s">
        <v>259</v>
      </c>
      <c r="C4" s="1068"/>
      <c r="D4" s="1068"/>
      <c r="E4" s="1068"/>
      <c r="G4" s="659"/>
      <c r="H4" s="660"/>
      <c r="I4" s="660"/>
      <c r="J4" s="660"/>
      <c r="K4" s="660"/>
      <c r="M4" s="658"/>
      <c r="N4" s="658"/>
      <c r="O4" s="658"/>
      <c r="P4" s="658"/>
      <c r="Q4" s="658"/>
      <c r="R4" s="658"/>
    </row>
    <row r="5" spans="1:18" ht="15" customHeight="1" x14ac:dyDescent="0.25">
      <c r="A5" s="839" t="s">
        <v>260</v>
      </c>
      <c r="B5" s="1068" t="s">
        <v>261</v>
      </c>
      <c r="C5" s="1068"/>
      <c r="D5" s="1068"/>
      <c r="E5" s="1068"/>
      <c r="G5" s="659"/>
      <c r="H5" s="660"/>
      <c r="I5" s="660"/>
      <c r="J5" s="660"/>
      <c r="K5" s="660"/>
      <c r="M5" s="658"/>
      <c r="N5" s="658"/>
      <c r="O5" s="658"/>
      <c r="P5" s="658"/>
      <c r="Q5" s="658"/>
      <c r="R5" s="658"/>
    </row>
    <row r="6" spans="1:18" ht="15" customHeight="1" x14ac:dyDescent="0.25">
      <c r="A6" s="839" t="s">
        <v>262</v>
      </c>
      <c r="B6" s="1068" t="s">
        <v>263</v>
      </c>
      <c r="C6" s="1068"/>
      <c r="D6" s="1068"/>
      <c r="E6" s="1068"/>
      <c r="G6" s="659"/>
      <c r="H6" s="660"/>
      <c r="I6" s="660"/>
      <c r="J6" s="660"/>
      <c r="K6" s="660"/>
      <c r="M6" s="658"/>
      <c r="N6" s="658"/>
      <c r="O6" s="658"/>
      <c r="P6" s="658"/>
      <c r="Q6" s="658"/>
      <c r="R6" s="658"/>
    </row>
    <row r="7" spans="1:18" ht="15" customHeight="1" x14ac:dyDescent="0.25">
      <c r="A7" s="839" t="s">
        <v>264</v>
      </c>
      <c r="B7" s="1068" t="s">
        <v>265</v>
      </c>
      <c r="C7" s="1068"/>
      <c r="D7" s="1068"/>
      <c r="E7" s="1068"/>
      <c r="G7" s="659"/>
      <c r="H7" s="660"/>
      <c r="I7" s="660"/>
      <c r="J7" s="660"/>
      <c r="K7" s="660"/>
      <c r="M7" s="658"/>
      <c r="N7" s="658"/>
      <c r="O7" s="658"/>
      <c r="P7" s="658"/>
      <c r="Q7" s="658"/>
      <c r="R7" s="658"/>
    </row>
    <row r="8" spans="1:18" ht="29.25" customHeight="1" x14ac:dyDescent="0.25">
      <c r="A8" s="839" t="s">
        <v>266</v>
      </c>
      <c r="B8" s="1068" t="s">
        <v>267</v>
      </c>
      <c r="C8" s="1068"/>
      <c r="D8" s="1068"/>
      <c r="E8" s="1068"/>
      <c r="G8" s="659"/>
      <c r="H8" s="660"/>
      <c r="I8" s="660"/>
      <c r="J8" s="660"/>
      <c r="K8" s="660"/>
      <c r="M8" s="658"/>
      <c r="N8" s="658"/>
      <c r="O8" s="658"/>
      <c r="P8" s="658"/>
      <c r="Q8" s="658"/>
      <c r="R8" s="658"/>
    </row>
    <row r="9" spans="1:18" ht="15" customHeight="1" x14ac:dyDescent="0.25">
      <c r="A9" s="839" t="s">
        <v>268</v>
      </c>
      <c r="B9" s="1068" t="s">
        <v>269</v>
      </c>
      <c r="C9" s="1068"/>
      <c r="D9" s="1068"/>
      <c r="E9" s="1068"/>
      <c r="G9" s="659"/>
      <c r="H9" s="660"/>
      <c r="I9" s="660"/>
      <c r="J9" s="660"/>
      <c r="K9" s="660"/>
      <c r="M9" s="658"/>
      <c r="N9" s="658"/>
      <c r="O9" s="658"/>
      <c r="P9" s="658"/>
      <c r="Q9" s="658"/>
      <c r="R9" s="658"/>
    </row>
    <row r="10" spans="1:18" ht="15" customHeight="1" x14ac:dyDescent="0.25">
      <c r="A10" s="839" t="s">
        <v>270</v>
      </c>
      <c r="B10" s="1068" t="s">
        <v>271</v>
      </c>
      <c r="C10" s="1068"/>
      <c r="D10" s="1068"/>
      <c r="E10" s="1068"/>
      <c r="G10" s="659"/>
      <c r="H10" s="660"/>
      <c r="I10" s="660"/>
      <c r="J10" s="660"/>
      <c r="K10" s="660"/>
      <c r="M10" s="658"/>
      <c r="N10" s="658"/>
      <c r="O10" s="658"/>
      <c r="P10" s="658"/>
      <c r="Q10" s="658"/>
      <c r="R10" s="658"/>
    </row>
    <row r="11" spans="1:18" ht="23.25" customHeight="1" x14ac:dyDescent="0.25">
      <c r="A11" s="839" t="s">
        <v>272</v>
      </c>
      <c r="B11" s="1068" t="s">
        <v>273</v>
      </c>
      <c r="C11" s="1068"/>
      <c r="D11" s="1068"/>
      <c r="E11" s="1068"/>
      <c r="G11" s="659"/>
      <c r="H11" s="660"/>
      <c r="I11" s="660"/>
      <c r="J11" s="660"/>
      <c r="K11" s="660"/>
      <c r="M11" s="658"/>
      <c r="N11" s="658"/>
      <c r="O11" s="658"/>
      <c r="P11" s="658"/>
      <c r="Q11" s="658"/>
      <c r="R11" s="658"/>
    </row>
    <row r="12" spans="1:18" ht="22.5" customHeight="1" x14ac:dyDescent="0.25">
      <c r="A12" s="839" t="s">
        <v>274</v>
      </c>
      <c r="B12" s="1068" t="s">
        <v>275</v>
      </c>
      <c r="C12" s="1068"/>
      <c r="D12" s="1068"/>
      <c r="E12" s="1068"/>
      <c r="G12" s="659"/>
      <c r="H12" s="660"/>
      <c r="I12" s="660"/>
      <c r="J12" s="660"/>
      <c r="K12" s="660"/>
      <c r="M12" s="658"/>
      <c r="N12" s="658"/>
      <c r="O12" s="658"/>
      <c r="P12" s="658"/>
      <c r="Q12" s="658"/>
      <c r="R12" s="658"/>
    </row>
    <row r="13" spans="1:18" ht="23.25" customHeight="1" x14ac:dyDescent="0.25">
      <c r="A13" s="839" t="s">
        <v>276</v>
      </c>
      <c r="B13" s="1068" t="s">
        <v>277</v>
      </c>
      <c r="C13" s="1068"/>
      <c r="D13" s="1068"/>
      <c r="E13" s="1068"/>
      <c r="G13" s="659"/>
      <c r="H13" s="660"/>
      <c r="I13" s="660"/>
      <c r="J13" s="660"/>
      <c r="K13" s="660"/>
      <c r="M13" s="658"/>
      <c r="N13" s="658"/>
      <c r="O13" s="658"/>
      <c r="P13" s="658"/>
      <c r="Q13" s="658"/>
      <c r="R13" s="658"/>
    </row>
    <row r="14" spans="1:18" ht="20.25" customHeight="1" x14ac:dyDescent="0.25">
      <c r="A14" s="839" t="s">
        <v>278</v>
      </c>
      <c r="B14" s="1068" t="s">
        <v>279</v>
      </c>
      <c r="C14" s="1068"/>
      <c r="D14" s="1068"/>
      <c r="E14" s="1068"/>
      <c r="G14" s="659"/>
      <c r="H14" s="660"/>
      <c r="I14" s="660"/>
      <c r="J14" s="660"/>
      <c r="K14" s="660"/>
      <c r="M14" s="658"/>
      <c r="N14" s="658"/>
      <c r="O14" s="658"/>
      <c r="P14" s="658"/>
      <c r="Q14" s="658"/>
      <c r="R14" s="658"/>
    </row>
    <row r="15" spans="1:18" ht="15" customHeight="1" x14ac:dyDescent="0.25">
      <c r="A15" s="839" t="s">
        <v>280</v>
      </c>
      <c r="B15" s="1068" t="s">
        <v>281</v>
      </c>
      <c r="C15" s="1068"/>
      <c r="D15" s="1068"/>
      <c r="E15" s="1068"/>
      <c r="G15" s="659"/>
      <c r="H15" s="660"/>
      <c r="I15" s="660"/>
      <c r="J15" s="660"/>
      <c r="K15" s="660"/>
      <c r="M15" s="658"/>
      <c r="N15" s="658"/>
      <c r="O15" s="658"/>
      <c r="P15" s="658"/>
      <c r="Q15" s="658"/>
      <c r="R15" s="658"/>
    </row>
    <row r="16" spans="1:18" x14ac:dyDescent="0.25">
      <c r="A16" s="658"/>
      <c r="B16" s="658"/>
      <c r="C16" s="658"/>
      <c r="D16" s="658"/>
      <c r="E16" s="658"/>
      <c r="F16" s="658"/>
      <c r="G16" s="658"/>
      <c r="H16" s="658"/>
      <c r="I16" s="658"/>
      <c r="J16" s="658"/>
      <c r="K16" s="658"/>
      <c r="L16" s="658"/>
      <c r="M16" s="658"/>
      <c r="N16" s="658"/>
      <c r="O16" s="658"/>
      <c r="P16" s="658"/>
      <c r="Q16" s="658"/>
      <c r="R16" s="658"/>
    </row>
    <row r="17" spans="1:20" s="825" customFormat="1" ht="11.25" x14ac:dyDescent="0.2">
      <c r="A17" s="840" t="s">
        <v>258</v>
      </c>
      <c r="B17" s="840" t="s">
        <v>1161</v>
      </c>
      <c r="C17" s="840" t="s">
        <v>1162</v>
      </c>
      <c r="D17" s="840" t="s">
        <v>1163</v>
      </c>
      <c r="E17" s="840" t="s">
        <v>262</v>
      </c>
      <c r="F17" s="840" t="s">
        <v>264</v>
      </c>
      <c r="G17" s="840" t="s">
        <v>266</v>
      </c>
      <c r="H17" s="840" t="s">
        <v>268</v>
      </c>
      <c r="I17" s="840"/>
      <c r="J17" s="840" t="s">
        <v>272</v>
      </c>
      <c r="K17" s="840" t="s">
        <v>274</v>
      </c>
      <c r="L17" s="840" t="s">
        <v>276</v>
      </c>
      <c r="M17" s="840" t="s">
        <v>278</v>
      </c>
      <c r="N17" s="840" t="s">
        <v>280</v>
      </c>
      <c r="O17" s="824"/>
      <c r="P17" s="824"/>
      <c r="Q17" s="824"/>
      <c r="R17" s="824"/>
      <c r="S17" s="824"/>
      <c r="T17" s="824"/>
    </row>
    <row r="18" spans="1:20" s="827" customFormat="1" ht="14.45" customHeight="1" x14ac:dyDescent="0.2">
      <c r="A18" s="1067" t="s">
        <v>282</v>
      </c>
      <c r="B18" s="1067" t="s">
        <v>1200</v>
      </c>
      <c r="C18" s="1067" t="s">
        <v>284</v>
      </c>
      <c r="D18" s="1067" t="s">
        <v>285</v>
      </c>
      <c r="E18" s="1067" t="s">
        <v>286</v>
      </c>
      <c r="F18" s="1067" t="s">
        <v>287</v>
      </c>
      <c r="G18" s="1067" t="s">
        <v>288</v>
      </c>
      <c r="H18" s="1067" t="s">
        <v>1169</v>
      </c>
      <c r="I18" s="1067" t="s">
        <v>1166</v>
      </c>
      <c r="J18" s="1067" t="s">
        <v>289</v>
      </c>
      <c r="K18" s="1067"/>
      <c r="L18" s="1067"/>
      <c r="M18" s="1067"/>
      <c r="N18" s="1067" t="s">
        <v>290</v>
      </c>
      <c r="O18" s="826"/>
      <c r="P18" s="826"/>
      <c r="Q18" s="826"/>
      <c r="R18" s="826"/>
    </row>
    <row r="19" spans="1:20" s="827" customFormat="1" ht="22.5" x14ac:dyDescent="0.2">
      <c r="A19" s="1067"/>
      <c r="B19" s="1067"/>
      <c r="C19" s="1067"/>
      <c r="D19" s="1067"/>
      <c r="E19" s="1067"/>
      <c r="F19" s="1067"/>
      <c r="G19" s="1067"/>
      <c r="H19" s="1067"/>
      <c r="I19" s="1067"/>
      <c r="J19" s="1038" t="s">
        <v>1201</v>
      </c>
      <c r="K19" s="1038" t="s">
        <v>292</v>
      </c>
      <c r="L19" s="1038" t="s">
        <v>1202</v>
      </c>
      <c r="M19" s="1038" t="s">
        <v>1203</v>
      </c>
      <c r="N19" s="1067"/>
      <c r="O19" s="826"/>
      <c r="P19" s="826"/>
      <c r="Q19" s="826"/>
      <c r="R19" s="826"/>
    </row>
    <row r="20" spans="1:20" ht="60.75" x14ac:dyDescent="0.25">
      <c r="A20" s="800">
        <v>1</v>
      </c>
      <c r="B20" s="800" t="s">
        <v>295</v>
      </c>
      <c r="C20" s="800" t="s">
        <v>296</v>
      </c>
      <c r="D20" s="800" t="s">
        <v>297</v>
      </c>
      <c r="E20" s="800" t="s">
        <v>298</v>
      </c>
      <c r="F20" s="800" t="s">
        <v>299</v>
      </c>
      <c r="G20" s="800">
        <v>1</v>
      </c>
      <c r="H20" s="829" t="s">
        <v>300</v>
      </c>
      <c r="I20" s="830">
        <v>4800</v>
      </c>
      <c r="J20" s="800"/>
      <c r="K20" s="800" t="s">
        <v>301</v>
      </c>
      <c r="L20" s="800" t="s">
        <v>301</v>
      </c>
      <c r="M20" s="800"/>
      <c r="N20" s="789" t="s">
        <v>968</v>
      </c>
      <c r="O20" s="795"/>
      <c r="P20" s="795"/>
      <c r="Q20" s="795"/>
      <c r="R20" s="658"/>
    </row>
    <row r="21" spans="1:20" ht="24.75" x14ac:dyDescent="0.25">
      <c r="A21" s="800">
        <v>2</v>
      </c>
      <c r="B21" s="800" t="s">
        <v>295</v>
      </c>
      <c r="C21" s="800" t="s">
        <v>296</v>
      </c>
      <c r="D21" s="800" t="s">
        <v>297</v>
      </c>
      <c r="E21" s="800" t="s">
        <v>302</v>
      </c>
      <c r="F21" s="800" t="s">
        <v>299</v>
      </c>
      <c r="G21" s="800" t="s">
        <v>303</v>
      </c>
      <c r="H21" s="829" t="s">
        <v>304</v>
      </c>
      <c r="I21" s="830">
        <v>10500</v>
      </c>
      <c r="J21" s="800"/>
      <c r="K21" s="800" t="s">
        <v>301</v>
      </c>
      <c r="L21" s="800"/>
      <c r="M21" s="800"/>
      <c r="N21" s="789"/>
      <c r="O21" s="795"/>
      <c r="P21" s="795"/>
      <c r="Q21" s="795"/>
      <c r="R21" s="658"/>
    </row>
    <row r="22" spans="1:20" ht="24.75" x14ac:dyDescent="0.25">
      <c r="A22" s="800">
        <v>3</v>
      </c>
      <c r="B22" s="800" t="s">
        <v>295</v>
      </c>
      <c r="C22" s="800" t="s">
        <v>296</v>
      </c>
      <c r="D22" s="800" t="s">
        <v>297</v>
      </c>
      <c r="E22" s="800" t="s">
        <v>305</v>
      </c>
      <c r="F22" s="800" t="s">
        <v>299</v>
      </c>
      <c r="G22" s="800" t="s">
        <v>303</v>
      </c>
      <c r="H22" s="829" t="s">
        <v>306</v>
      </c>
      <c r="I22" s="830">
        <v>14000</v>
      </c>
      <c r="J22" s="800"/>
      <c r="K22" s="800" t="s">
        <v>301</v>
      </c>
      <c r="L22" s="800"/>
      <c r="M22" s="800"/>
      <c r="N22" s="789"/>
      <c r="O22" s="795"/>
      <c r="P22" s="795"/>
      <c r="Q22" s="795"/>
      <c r="R22" s="658"/>
    </row>
    <row r="23" spans="1:20" ht="24.75" x14ac:dyDescent="0.25">
      <c r="A23" s="800">
        <v>4</v>
      </c>
      <c r="B23" s="800" t="s">
        <v>295</v>
      </c>
      <c r="C23" s="800" t="s">
        <v>296</v>
      </c>
      <c r="D23" s="800" t="s">
        <v>297</v>
      </c>
      <c r="E23" s="800" t="s">
        <v>307</v>
      </c>
      <c r="F23" s="800" t="s">
        <v>308</v>
      </c>
      <c r="G23" s="800">
        <v>2</v>
      </c>
      <c r="H23" s="829" t="s">
        <v>309</v>
      </c>
      <c r="I23" s="830"/>
      <c r="J23" s="800" t="s">
        <v>301</v>
      </c>
      <c r="K23" s="800" t="s">
        <v>301</v>
      </c>
      <c r="L23" s="800"/>
      <c r="M23" s="800"/>
      <c r="N23" s="789"/>
      <c r="O23" s="795"/>
      <c r="P23" s="795"/>
      <c r="Q23" s="795"/>
      <c r="R23" s="658"/>
    </row>
    <row r="24" spans="1:20" ht="24.75" x14ac:dyDescent="0.25">
      <c r="A24" s="800">
        <v>5</v>
      </c>
      <c r="B24" s="800" t="s">
        <v>295</v>
      </c>
      <c r="C24" s="800" t="s">
        <v>296</v>
      </c>
      <c r="D24" s="800" t="s">
        <v>297</v>
      </c>
      <c r="E24" s="800" t="s">
        <v>310</v>
      </c>
      <c r="F24" s="800" t="s">
        <v>308</v>
      </c>
      <c r="G24" s="800">
        <v>2</v>
      </c>
      <c r="H24" s="829" t="s">
        <v>311</v>
      </c>
      <c r="I24" s="830"/>
      <c r="J24" s="800" t="s">
        <v>301</v>
      </c>
      <c r="K24" s="800" t="s">
        <v>301</v>
      </c>
      <c r="L24" s="800"/>
      <c r="M24" s="800"/>
      <c r="N24" s="789"/>
      <c r="O24" s="795"/>
      <c r="P24" s="795"/>
      <c r="Q24" s="795"/>
      <c r="R24" s="658"/>
    </row>
    <row r="25" spans="1:20" ht="24.75" x14ac:dyDescent="0.25">
      <c r="A25" s="800">
        <v>6</v>
      </c>
      <c r="B25" s="800" t="s">
        <v>295</v>
      </c>
      <c r="C25" s="800" t="s">
        <v>296</v>
      </c>
      <c r="D25" s="800" t="s">
        <v>297</v>
      </c>
      <c r="E25" s="800" t="s">
        <v>312</v>
      </c>
      <c r="F25" s="800" t="s">
        <v>313</v>
      </c>
      <c r="G25" s="800">
        <v>2</v>
      </c>
      <c r="H25" s="829" t="s">
        <v>314</v>
      </c>
      <c r="I25" s="830">
        <v>400</v>
      </c>
      <c r="J25" s="800"/>
      <c r="K25" s="800" t="s">
        <v>301</v>
      </c>
      <c r="L25" s="800"/>
      <c r="M25" s="800"/>
      <c r="N25" s="789"/>
      <c r="O25" s="795"/>
      <c r="P25" s="795"/>
      <c r="Q25" s="795"/>
      <c r="R25" s="658"/>
    </row>
    <row r="26" spans="1:20" ht="24.75" x14ac:dyDescent="0.25">
      <c r="A26" s="800">
        <v>7</v>
      </c>
      <c r="B26" s="800" t="s">
        <v>295</v>
      </c>
      <c r="C26" s="800" t="s">
        <v>296</v>
      </c>
      <c r="D26" s="800" t="s">
        <v>297</v>
      </c>
      <c r="E26" s="800" t="s">
        <v>315</v>
      </c>
      <c r="F26" s="800" t="s">
        <v>313</v>
      </c>
      <c r="G26" s="800">
        <v>2</v>
      </c>
      <c r="H26" s="829" t="s">
        <v>314</v>
      </c>
      <c r="I26" s="830">
        <v>400</v>
      </c>
      <c r="J26" s="800"/>
      <c r="K26" s="800" t="s">
        <v>301</v>
      </c>
      <c r="L26" s="800"/>
      <c r="M26" s="800"/>
      <c r="N26" s="789"/>
      <c r="O26" s="795"/>
      <c r="P26" s="795"/>
      <c r="Q26" s="795"/>
      <c r="R26" s="658"/>
    </row>
    <row r="27" spans="1:20" ht="48.75" x14ac:dyDescent="0.25">
      <c r="A27" s="800">
        <v>8</v>
      </c>
      <c r="B27" s="800" t="s">
        <v>295</v>
      </c>
      <c r="C27" s="800" t="s">
        <v>296</v>
      </c>
      <c r="D27" s="800" t="s">
        <v>297</v>
      </c>
      <c r="E27" s="800" t="s">
        <v>316</v>
      </c>
      <c r="F27" s="800" t="s">
        <v>308</v>
      </c>
      <c r="G27" s="800">
        <v>2</v>
      </c>
      <c r="H27" s="829" t="s">
        <v>317</v>
      </c>
      <c r="I27" s="830"/>
      <c r="J27" s="800" t="s">
        <v>301</v>
      </c>
      <c r="K27" s="800" t="s">
        <v>301</v>
      </c>
      <c r="L27" s="800"/>
      <c r="M27" s="800"/>
      <c r="N27" s="789"/>
      <c r="O27" s="795"/>
      <c r="P27" s="795"/>
      <c r="Q27" s="795"/>
      <c r="R27" s="658"/>
    </row>
    <row r="28" spans="1:20" ht="24.75" x14ac:dyDescent="0.25">
      <c r="A28" s="800">
        <v>9</v>
      </c>
      <c r="B28" s="800" t="s">
        <v>295</v>
      </c>
      <c r="C28" s="800" t="s">
        <v>296</v>
      </c>
      <c r="D28" s="800" t="s">
        <v>297</v>
      </c>
      <c r="E28" s="800" t="s">
        <v>318</v>
      </c>
      <c r="F28" s="800" t="s">
        <v>319</v>
      </c>
      <c r="G28" s="800">
        <v>2</v>
      </c>
      <c r="H28" s="829" t="s">
        <v>314</v>
      </c>
      <c r="I28" s="830"/>
      <c r="J28" s="800"/>
      <c r="K28" s="800"/>
      <c r="L28" s="800"/>
      <c r="M28" s="800" t="s">
        <v>301</v>
      </c>
      <c r="N28" s="789"/>
      <c r="O28" s="795"/>
      <c r="P28" s="795"/>
      <c r="Q28" s="795"/>
      <c r="R28" s="658"/>
    </row>
    <row r="29" spans="1:20" ht="60.75" x14ac:dyDescent="0.25">
      <c r="A29" s="800">
        <v>10</v>
      </c>
      <c r="B29" s="800" t="s">
        <v>295</v>
      </c>
      <c r="C29" s="800" t="s">
        <v>46</v>
      </c>
      <c r="D29" s="800" t="s">
        <v>297</v>
      </c>
      <c r="E29" s="800" t="s">
        <v>320</v>
      </c>
      <c r="F29" s="800" t="s">
        <v>299</v>
      </c>
      <c r="G29" s="800">
        <v>1</v>
      </c>
      <c r="H29" s="829" t="s">
        <v>300</v>
      </c>
      <c r="I29" s="830">
        <v>4800</v>
      </c>
      <c r="J29" s="800"/>
      <c r="K29" s="800"/>
      <c r="L29" s="800" t="s">
        <v>301</v>
      </c>
      <c r="M29" s="800"/>
      <c r="N29" s="789" t="s">
        <v>968</v>
      </c>
      <c r="O29" s="795"/>
      <c r="P29" s="795"/>
      <c r="Q29" s="795"/>
      <c r="R29" s="658"/>
    </row>
    <row r="30" spans="1:20" ht="24.75" x14ac:dyDescent="0.25">
      <c r="A30" s="800">
        <v>11</v>
      </c>
      <c r="B30" s="800" t="s">
        <v>295</v>
      </c>
      <c r="C30" s="800" t="s">
        <v>46</v>
      </c>
      <c r="D30" s="800" t="s">
        <v>297</v>
      </c>
      <c r="E30" s="800" t="s">
        <v>321</v>
      </c>
      <c r="F30" s="800" t="s">
        <v>319</v>
      </c>
      <c r="G30" s="800">
        <v>2</v>
      </c>
      <c r="H30" s="829" t="s">
        <v>322</v>
      </c>
      <c r="I30" s="830"/>
      <c r="J30" s="800"/>
      <c r="K30" s="800" t="s">
        <v>301</v>
      </c>
      <c r="L30" s="800"/>
      <c r="M30" s="800"/>
      <c r="N30" s="800"/>
      <c r="O30" s="795"/>
      <c r="P30" s="795"/>
      <c r="Q30" s="795"/>
      <c r="R30" s="658"/>
    </row>
    <row r="31" spans="1:20" ht="24.75" x14ac:dyDescent="0.25">
      <c r="A31" s="800">
        <v>12</v>
      </c>
      <c r="B31" s="800" t="s">
        <v>295</v>
      </c>
      <c r="C31" s="800" t="s">
        <v>46</v>
      </c>
      <c r="D31" s="800" t="s">
        <v>297</v>
      </c>
      <c r="E31" s="800" t="s">
        <v>323</v>
      </c>
      <c r="F31" s="800" t="s">
        <v>299</v>
      </c>
      <c r="G31" s="800">
        <v>1</v>
      </c>
      <c r="H31" s="829" t="s">
        <v>324</v>
      </c>
      <c r="I31" s="830">
        <v>150</v>
      </c>
      <c r="J31" s="800"/>
      <c r="K31" s="800" t="s">
        <v>301</v>
      </c>
      <c r="L31" s="800"/>
      <c r="M31" s="800"/>
      <c r="N31" s="800"/>
      <c r="O31" s="795"/>
      <c r="P31" s="795"/>
      <c r="Q31" s="795"/>
      <c r="R31" s="658"/>
    </row>
    <row r="32" spans="1:20" ht="36.75" x14ac:dyDescent="0.25">
      <c r="A32" s="800">
        <v>13</v>
      </c>
      <c r="B32" s="800" t="s">
        <v>295</v>
      </c>
      <c r="C32" s="800" t="s">
        <v>46</v>
      </c>
      <c r="D32" s="800" t="s">
        <v>297</v>
      </c>
      <c r="E32" s="800" t="s">
        <v>325</v>
      </c>
      <c r="F32" s="800" t="s">
        <v>326</v>
      </c>
      <c r="G32" s="800">
        <v>1</v>
      </c>
      <c r="H32" s="829" t="s">
        <v>314</v>
      </c>
      <c r="I32" s="830">
        <v>1200</v>
      </c>
      <c r="J32" s="800"/>
      <c r="K32" s="800" t="s">
        <v>301</v>
      </c>
      <c r="L32" s="800"/>
      <c r="M32" s="800"/>
      <c r="N32" s="800"/>
      <c r="O32" s="795"/>
      <c r="P32" s="795"/>
      <c r="Q32" s="795"/>
      <c r="R32" s="658"/>
    </row>
    <row r="33" spans="1:18" ht="24.75" x14ac:dyDescent="0.25">
      <c r="A33" s="800">
        <v>14</v>
      </c>
      <c r="B33" s="800" t="s">
        <v>295</v>
      </c>
      <c r="C33" s="800" t="s">
        <v>46</v>
      </c>
      <c r="D33" s="800" t="s">
        <v>297</v>
      </c>
      <c r="E33" s="800" t="s">
        <v>327</v>
      </c>
      <c r="F33" s="800" t="s">
        <v>326</v>
      </c>
      <c r="G33" s="800">
        <v>1</v>
      </c>
      <c r="H33" s="829" t="s">
        <v>314</v>
      </c>
      <c r="I33" s="830">
        <v>600</v>
      </c>
      <c r="J33" s="800"/>
      <c r="K33" s="800" t="s">
        <v>301</v>
      </c>
      <c r="L33" s="800"/>
      <c r="M33" s="800"/>
      <c r="N33" s="800"/>
      <c r="O33" s="795"/>
      <c r="P33" s="795"/>
      <c r="Q33" s="795"/>
      <c r="R33" s="658"/>
    </row>
    <row r="34" spans="1:18" ht="24.75" x14ac:dyDescent="0.25">
      <c r="A34" s="800">
        <v>15</v>
      </c>
      <c r="B34" s="800" t="s">
        <v>295</v>
      </c>
      <c r="C34" s="800" t="s">
        <v>46</v>
      </c>
      <c r="D34" s="800" t="s">
        <v>297</v>
      </c>
      <c r="E34" s="800" t="s">
        <v>328</v>
      </c>
      <c r="F34" s="800" t="s">
        <v>326</v>
      </c>
      <c r="G34" s="800">
        <v>1</v>
      </c>
      <c r="H34" s="829" t="s">
        <v>314</v>
      </c>
      <c r="I34" s="830">
        <v>600</v>
      </c>
      <c r="J34" s="800"/>
      <c r="K34" s="800" t="s">
        <v>301</v>
      </c>
      <c r="L34" s="800"/>
      <c r="M34" s="800"/>
      <c r="N34" s="800"/>
      <c r="O34" s="795"/>
      <c r="P34" s="795"/>
      <c r="Q34" s="795"/>
      <c r="R34" s="658"/>
    </row>
    <row r="35" spans="1:18" ht="24.75" x14ac:dyDescent="0.25">
      <c r="A35" s="800">
        <v>16</v>
      </c>
      <c r="B35" s="800" t="s">
        <v>295</v>
      </c>
      <c r="C35" s="800" t="s">
        <v>46</v>
      </c>
      <c r="D35" s="800" t="s">
        <v>297</v>
      </c>
      <c r="E35" s="800" t="s">
        <v>329</v>
      </c>
      <c r="F35" s="800" t="s">
        <v>326</v>
      </c>
      <c r="G35" s="800">
        <v>1</v>
      </c>
      <c r="H35" s="829" t="s">
        <v>314</v>
      </c>
      <c r="I35" s="830">
        <v>600</v>
      </c>
      <c r="J35" s="800"/>
      <c r="K35" s="800" t="s">
        <v>301</v>
      </c>
      <c r="L35" s="800"/>
      <c r="M35" s="800"/>
      <c r="N35" s="800"/>
      <c r="O35" s="795"/>
      <c r="P35" s="795"/>
      <c r="Q35" s="795"/>
      <c r="R35" s="658"/>
    </row>
    <row r="36" spans="1:18" ht="24.75" x14ac:dyDescent="0.25">
      <c r="A36" s="800">
        <v>17</v>
      </c>
      <c r="B36" s="800" t="s">
        <v>295</v>
      </c>
      <c r="C36" s="800" t="s">
        <v>46</v>
      </c>
      <c r="D36" s="800" t="s">
        <v>297</v>
      </c>
      <c r="E36" s="800" t="s">
        <v>330</v>
      </c>
      <c r="F36" s="800" t="s">
        <v>319</v>
      </c>
      <c r="G36" s="800">
        <v>2</v>
      </c>
      <c r="H36" s="829" t="s">
        <v>309</v>
      </c>
      <c r="I36" s="830"/>
      <c r="J36" s="800"/>
      <c r="K36" s="800" t="s">
        <v>301</v>
      </c>
      <c r="L36" s="800"/>
      <c r="M36" s="800"/>
      <c r="N36" s="800"/>
      <c r="O36" s="795"/>
      <c r="P36" s="795"/>
      <c r="Q36" s="795"/>
      <c r="R36" s="658"/>
    </row>
    <row r="37" spans="1:18" ht="60.75" x14ac:dyDescent="0.25">
      <c r="A37" s="800">
        <v>18</v>
      </c>
      <c r="B37" s="800" t="s">
        <v>295</v>
      </c>
      <c r="C37" s="800" t="s">
        <v>46</v>
      </c>
      <c r="D37" s="800" t="s">
        <v>297</v>
      </c>
      <c r="E37" s="800" t="s">
        <v>331</v>
      </c>
      <c r="F37" s="800" t="s">
        <v>319</v>
      </c>
      <c r="G37" s="800">
        <v>1</v>
      </c>
      <c r="H37" s="829" t="s">
        <v>317</v>
      </c>
      <c r="I37" s="830"/>
      <c r="J37" s="800"/>
      <c r="K37" s="800" t="s">
        <v>301</v>
      </c>
      <c r="L37" s="800"/>
      <c r="M37" s="800"/>
      <c r="N37" s="800"/>
      <c r="O37" s="795"/>
      <c r="P37" s="795"/>
      <c r="Q37" s="795"/>
      <c r="R37" s="658"/>
    </row>
    <row r="38" spans="1:18" ht="24.75" x14ac:dyDescent="0.25">
      <c r="A38" s="800">
        <v>19</v>
      </c>
      <c r="B38" s="800" t="s">
        <v>295</v>
      </c>
      <c r="C38" s="800" t="s">
        <v>46</v>
      </c>
      <c r="D38" s="800" t="s">
        <v>297</v>
      </c>
      <c r="E38" s="800" t="s">
        <v>332</v>
      </c>
      <c r="F38" s="800" t="s">
        <v>319</v>
      </c>
      <c r="G38" s="800">
        <v>2</v>
      </c>
      <c r="H38" s="829" t="s">
        <v>333</v>
      </c>
      <c r="I38" s="830"/>
      <c r="J38" s="800"/>
      <c r="K38" s="800" t="s">
        <v>301</v>
      </c>
      <c r="L38" s="800"/>
      <c r="M38" s="800"/>
      <c r="N38" s="800"/>
      <c r="O38" s="795"/>
      <c r="P38" s="795"/>
      <c r="Q38" s="795"/>
      <c r="R38" s="658"/>
    </row>
    <row r="39" spans="1:18" ht="24.75" x14ac:dyDescent="0.25">
      <c r="A39" s="800">
        <v>20</v>
      </c>
      <c r="B39" s="800" t="s">
        <v>295</v>
      </c>
      <c r="C39" s="800" t="s">
        <v>46</v>
      </c>
      <c r="D39" s="800" t="s">
        <v>297</v>
      </c>
      <c r="E39" s="800" t="s">
        <v>334</v>
      </c>
      <c r="F39" s="800"/>
      <c r="G39" s="800">
        <v>2</v>
      </c>
      <c r="H39" s="829" t="s">
        <v>314</v>
      </c>
      <c r="I39" s="830"/>
      <c r="J39" s="800"/>
      <c r="K39" s="800"/>
      <c r="L39" s="800" t="s">
        <v>301</v>
      </c>
      <c r="M39" s="800"/>
      <c r="N39" s="800"/>
      <c r="O39" s="795"/>
      <c r="P39" s="795"/>
      <c r="Q39" s="795"/>
      <c r="R39" s="658"/>
    </row>
    <row r="40" spans="1:18" ht="36.75" x14ac:dyDescent="0.25">
      <c r="A40" s="800">
        <v>21</v>
      </c>
      <c r="B40" s="800" t="s">
        <v>295</v>
      </c>
      <c r="C40" s="800" t="s">
        <v>46</v>
      </c>
      <c r="D40" s="800" t="s">
        <v>297</v>
      </c>
      <c r="E40" s="800" t="s">
        <v>335</v>
      </c>
      <c r="F40" s="800" t="s">
        <v>299</v>
      </c>
      <c r="G40" s="800">
        <v>1</v>
      </c>
      <c r="H40" s="829" t="s">
        <v>336</v>
      </c>
      <c r="I40" s="830">
        <v>2500</v>
      </c>
      <c r="J40" s="800"/>
      <c r="K40" s="800" t="s">
        <v>301</v>
      </c>
      <c r="L40" s="800"/>
      <c r="M40" s="800"/>
      <c r="N40" s="800" t="s">
        <v>337</v>
      </c>
      <c r="O40" s="795"/>
      <c r="P40" s="795"/>
      <c r="Q40" s="795"/>
      <c r="R40" s="658"/>
    </row>
    <row r="41" spans="1:18" ht="36.75" x14ac:dyDescent="0.25">
      <c r="A41" s="800">
        <v>22</v>
      </c>
      <c r="B41" s="800" t="s">
        <v>295</v>
      </c>
      <c r="C41" s="800" t="s">
        <v>107</v>
      </c>
      <c r="D41" s="800" t="s">
        <v>297</v>
      </c>
      <c r="E41" s="800" t="s">
        <v>338</v>
      </c>
      <c r="F41" s="800" t="s">
        <v>319</v>
      </c>
      <c r="G41" s="800">
        <v>2</v>
      </c>
      <c r="H41" s="829" t="s">
        <v>314</v>
      </c>
      <c r="I41" s="831"/>
      <c r="J41" s="800"/>
      <c r="K41" s="800"/>
      <c r="L41" s="800" t="s">
        <v>301</v>
      </c>
      <c r="M41" s="800"/>
      <c r="N41" s="800"/>
      <c r="O41" s="795"/>
      <c r="P41" s="795"/>
      <c r="Q41" s="795"/>
      <c r="R41" s="658"/>
    </row>
    <row r="42" spans="1:18" ht="24.75" x14ac:dyDescent="0.25">
      <c r="A42" s="800">
        <v>23</v>
      </c>
      <c r="B42" s="800" t="s">
        <v>295</v>
      </c>
      <c r="C42" s="800" t="s">
        <v>107</v>
      </c>
      <c r="D42" s="800" t="s">
        <v>297</v>
      </c>
      <c r="E42" s="800" t="s">
        <v>339</v>
      </c>
      <c r="F42" s="800" t="s">
        <v>319</v>
      </c>
      <c r="G42" s="800">
        <v>2</v>
      </c>
      <c r="H42" s="829" t="s">
        <v>314</v>
      </c>
      <c r="I42" s="831"/>
      <c r="J42" s="800"/>
      <c r="K42" s="800" t="s">
        <v>301</v>
      </c>
      <c r="L42" s="800"/>
      <c r="M42" s="800"/>
      <c r="N42" s="800"/>
      <c r="O42" s="795"/>
      <c r="P42" s="795"/>
      <c r="Q42" s="795"/>
      <c r="R42" s="658"/>
    </row>
    <row r="43" spans="1:18" ht="60.75" x14ac:dyDescent="0.25">
      <c r="A43" s="800">
        <v>24</v>
      </c>
      <c r="B43" s="800" t="s">
        <v>295</v>
      </c>
      <c r="C43" s="800" t="s">
        <v>71</v>
      </c>
      <c r="D43" s="800" t="s">
        <v>297</v>
      </c>
      <c r="E43" s="800" t="s">
        <v>340</v>
      </c>
      <c r="F43" s="800" t="s">
        <v>299</v>
      </c>
      <c r="G43" s="800">
        <v>1</v>
      </c>
      <c r="H43" s="829"/>
      <c r="I43" s="831"/>
      <c r="J43" s="800"/>
      <c r="K43" s="800"/>
      <c r="L43" s="800"/>
      <c r="M43" s="800" t="s">
        <v>301</v>
      </c>
      <c r="N43" s="789" t="s">
        <v>969</v>
      </c>
      <c r="O43" s="795"/>
      <c r="P43" s="795"/>
      <c r="Q43" s="795"/>
      <c r="R43" s="658"/>
    </row>
    <row r="44" spans="1:18" ht="24.75" x14ac:dyDescent="0.25">
      <c r="A44" s="800">
        <v>25</v>
      </c>
      <c r="B44" s="800" t="s">
        <v>295</v>
      </c>
      <c r="C44" s="800" t="s">
        <v>71</v>
      </c>
      <c r="D44" s="800" t="s">
        <v>297</v>
      </c>
      <c r="E44" s="800" t="s">
        <v>341</v>
      </c>
      <c r="F44" s="800" t="s">
        <v>319</v>
      </c>
      <c r="G44" s="800">
        <v>2</v>
      </c>
      <c r="H44" s="829" t="s">
        <v>322</v>
      </c>
      <c r="I44" s="831"/>
      <c r="J44" s="800"/>
      <c r="K44" s="800" t="s">
        <v>301</v>
      </c>
      <c r="L44" s="800"/>
      <c r="M44" s="800"/>
      <c r="N44" s="800"/>
      <c r="O44" s="795"/>
      <c r="P44" s="795"/>
      <c r="Q44" s="795"/>
      <c r="R44" s="658"/>
    </row>
    <row r="45" spans="1:18" ht="24.75" x14ac:dyDescent="0.25">
      <c r="A45" s="800">
        <v>26</v>
      </c>
      <c r="B45" s="800" t="s">
        <v>295</v>
      </c>
      <c r="C45" s="800" t="s">
        <v>71</v>
      </c>
      <c r="D45" s="800" t="s">
        <v>297</v>
      </c>
      <c r="E45" s="800" t="s">
        <v>342</v>
      </c>
      <c r="F45" s="800" t="s">
        <v>299</v>
      </c>
      <c r="G45" s="800">
        <v>1</v>
      </c>
      <c r="H45" s="829" t="s">
        <v>324</v>
      </c>
      <c r="I45" s="831">
        <v>600</v>
      </c>
      <c r="J45" s="800"/>
      <c r="K45" s="800" t="s">
        <v>301</v>
      </c>
      <c r="L45" s="800"/>
      <c r="M45" s="800"/>
      <c r="N45" s="800"/>
      <c r="O45" s="795"/>
      <c r="P45" s="795"/>
      <c r="Q45" s="795"/>
      <c r="R45" s="658"/>
    </row>
    <row r="46" spans="1:18" ht="36.75" x14ac:dyDescent="0.25">
      <c r="A46" s="800">
        <v>27</v>
      </c>
      <c r="B46" s="800" t="s">
        <v>295</v>
      </c>
      <c r="C46" s="800" t="s">
        <v>71</v>
      </c>
      <c r="D46" s="800" t="s">
        <v>297</v>
      </c>
      <c r="E46" s="800" t="s">
        <v>343</v>
      </c>
      <c r="F46" s="800" t="s">
        <v>326</v>
      </c>
      <c r="G46" s="800">
        <v>2</v>
      </c>
      <c r="H46" s="829" t="s">
        <v>314</v>
      </c>
      <c r="I46" s="831">
        <v>600</v>
      </c>
      <c r="J46" s="800"/>
      <c r="K46" s="800" t="s">
        <v>301</v>
      </c>
      <c r="L46" s="800"/>
      <c r="M46" s="800"/>
      <c r="N46" s="800"/>
      <c r="O46" s="795"/>
      <c r="P46" s="795"/>
      <c r="Q46" s="795"/>
      <c r="R46" s="658"/>
    </row>
    <row r="47" spans="1:18" ht="24.75" x14ac:dyDescent="0.25">
      <c r="A47" s="800">
        <v>28</v>
      </c>
      <c r="B47" s="800" t="s">
        <v>295</v>
      </c>
      <c r="C47" s="800" t="s">
        <v>71</v>
      </c>
      <c r="D47" s="800" t="s">
        <v>297</v>
      </c>
      <c r="E47" s="800" t="s">
        <v>344</v>
      </c>
      <c r="F47" s="800" t="s">
        <v>319</v>
      </c>
      <c r="G47" s="800">
        <v>2</v>
      </c>
      <c r="H47" s="829" t="s">
        <v>309</v>
      </c>
      <c r="I47" s="831"/>
      <c r="J47" s="800"/>
      <c r="K47" s="800" t="s">
        <v>301</v>
      </c>
      <c r="L47" s="800"/>
      <c r="M47" s="800"/>
      <c r="N47" s="800"/>
      <c r="O47" s="795"/>
      <c r="P47" s="795"/>
      <c r="Q47" s="795"/>
      <c r="R47" s="658"/>
    </row>
    <row r="48" spans="1:18" ht="24.75" x14ac:dyDescent="0.25">
      <c r="A48" s="800">
        <v>29</v>
      </c>
      <c r="B48" s="800" t="s">
        <v>295</v>
      </c>
      <c r="C48" s="800" t="s">
        <v>71</v>
      </c>
      <c r="D48" s="800" t="s">
        <v>297</v>
      </c>
      <c r="E48" s="800" t="s">
        <v>332</v>
      </c>
      <c r="F48" s="800" t="s">
        <v>319</v>
      </c>
      <c r="G48" s="800">
        <v>2</v>
      </c>
      <c r="H48" s="829" t="s">
        <v>317</v>
      </c>
      <c r="I48" s="831"/>
      <c r="J48" s="800"/>
      <c r="K48" s="800"/>
      <c r="L48" s="800"/>
      <c r="M48" s="800" t="s">
        <v>301</v>
      </c>
      <c r="N48" s="800"/>
      <c r="O48" s="795"/>
      <c r="P48" s="795"/>
      <c r="Q48" s="795"/>
      <c r="R48" s="658"/>
    </row>
    <row r="49" spans="1:18" ht="24.75" x14ac:dyDescent="0.25">
      <c r="A49" s="800">
        <v>30</v>
      </c>
      <c r="B49" s="800" t="s">
        <v>295</v>
      </c>
      <c r="C49" s="800" t="s">
        <v>71</v>
      </c>
      <c r="D49" s="800" t="s">
        <v>297</v>
      </c>
      <c r="E49" s="800" t="s">
        <v>334</v>
      </c>
      <c r="F49" s="800" t="s">
        <v>319</v>
      </c>
      <c r="G49" s="800">
        <v>2</v>
      </c>
      <c r="H49" s="829" t="s">
        <v>345</v>
      </c>
      <c r="I49" s="831"/>
      <c r="J49" s="800"/>
      <c r="K49" s="800"/>
      <c r="L49" s="800"/>
      <c r="M49" s="800" t="s">
        <v>301</v>
      </c>
      <c r="N49" s="800"/>
      <c r="O49" s="795"/>
      <c r="P49" s="795"/>
      <c r="Q49" s="795"/>
      <c r="R49" s="658"/>
    </row>
    <row r="50" spans="1:18" ht="24.75" x14ac:dyDescent="0.25">
      <c r="A50" s="800">
        <v>31</v>
      </c>
      <c r="B50" s="800" t="s">
        <v>295</v>
      </c>
      <c r="C50" s="800" t="s">
        <v>71</v>
      </c>
      <c r="D50" s="800" t="s">
        <v>297</v>
      </c>
      <c r="E50" s="800" t="s">
        <v>346</v>
      </c>
      <c r="F50" s="800" t="s">
        <v>319</v>
      </c>
      <c r="G50" s="800">
        <v>2</v>
      </c>
      <c r="H50" s="829" t="s">
        <v>333</v>
      </c>
      <c r="I50" s="831"/>
      <c r="J50" s="800"/>
      <c r="K50" s="800"/>
      <c r="L50" s="800"/>
      <c r="M50" s="800" t="s">
        <v>301</v>
      </c>
      <c r="N50" s="800"/>
      <c r="O50" s="795"/>
      <c r="P50" s="795"/>
      <c r="Q50" s="795"/>
      <c r="R50" s="658"/>
    </row>
    <row r="51" spans="1:18" ht="24.75" x14ac:dyDescent="0.25">
      <c r="A51" s="800">
        <v>32</v>
      </c>
      <c r="B51" s="800" t="s">
        <v>295</v>
      </c>
      <c r="C51" s="800" t="s">
        <v>71</v>
      </c>
      <c r="D51" s="800" t="s">
        <v>297</v>
      </c>
      <c r="E51" s="800" t="s">
        <v>318</v>
      </c>
      <c r="F51" s="800" t="s">
        <v>319</v>
      </c>
      <c r="G51" s="800">
        <v>2</v>
      </c>
      <c r="H51" s="829" t="s">
        <v>314</v>
      </c>
      <c r="I51" s="831"/>
      <c r="J51" s="800"/>
      <c r="K51" s="800"/>
      <c r="L51" s="800"/>
      <c r="M51" s="800" t="s">
        <v>301</v>
      </c>
      <c r="N51" s="800"/>
      <c r="O51" s="795"/>
      <c r="P51" s="795"/>
      <c r="Q51" s="795"/>
      <c r="R51" s="658"/>
    </row>
    <row r="52" spans="1:18" ht="36.75" x14ac:dyDescent="0.25">
      <c r="A52" s="800">
        <v>33</v>
      </c>
      <c r="B52" s="800" t="s">
        <v>295</v>
      </c>
      <c r="C52" s="800" t="s">
        <v>71</v>
      </c>
      <c r="D52" s="800" t="s">
        <v>297</v>
      </c>
      <c r="E52" s="800" t="s">
        <v>347</v>
      </c>
      <c r="F52" s="800" t="s">
        <v>299</v>
      </c>
      <c r="G52" s="800">
        <v>2</v>
      </c>
      <c r="H52" s="829" t="s">
        <v>306</v>
      </c>
      <c r="I52" s="831">
        <v>4000</v>
      </c>
      <c r="J52" s="800"/>
      <c r="K52" s="800" t="s">
        <v>348</v>
      </c>
      <c r="L52" s="800"/>
      <c r="M52" s="800"/>
      <c r="N52" s="800"/>
      <c r="O52" s="795"/>
      <c r="P52" s="795"/>
      <c r="Q52" s="795"/>
      <c r="R52" s="658"/>
    </row>
    <row r="53" spans="1:18" ht="36.75" x14ac:dyDescent="0.25">
      <c r="A53" s="800">
        <v>34</v>
      </c>
      <c r="B53" s="800" t="s">
        <v>295</v>
      </c>
      <c r="C53" s="800" t="s">
        <v>71</v>
      </c>
      <c r="D53" s="800" t="s">
        <v>297</v>
      </c>
      <c r="E53" s="800" t="s">
        <v>349</v>
      </c>
      <c r="F53" s="800" t="s">
        <v>299</v>
      </c>
      <c r="G53" s="800">
        <v>2</v>
      </c>
      <c r="H53" s="829" t="s">
        <v>304</v>
      </c>
      <c r="I53" s="831">
        <v>3500</v>
      </c>
      <c r="J53" s="800"/>
      <c r="K53" s="800" t="s">
        <v>348</v>
      </c>
      <c r="L53" s="800"/>
      <c r="M53" s="800"/>
      <c r="N53" s="800"/>
      <c r="O53" s="795"/>
      <c r="P53" s="795"/>
      <c r="Q53" s="795"/>
      <c r="R53" s="658"/>
    </row>
    <row r="54" spans="1:18" ht="24.75" x14ac:dyDescent="0.25">
      <c r="A54" s="800">
        <v>35</v>
      </c>
      <c r="B54" s="800" t="s">
        <v>350</v>
      </c>
      <c r="C54" s="800" t="s">
        <v>351</v>
      </c>
      <c r="D54" s="800" t="s">
        <v>352</v>
      </c>
      <c r="E54" s="800" t="s">
        <v>353</v>
      </c>
      <c r="F54" s="800" t="s">
        <v>354</v>
      </c>
      <c r="G54" s="800">
        <v>1</v>
      </c>
      <c r="H54" s="829" t="s">
        <v>300</v>
      </c>
      <c r="I54" s="831">
        <v>4800</v>
      </c>
      <c r="J54" s="800"/>
      <c r="K54" s="800"/>
      <c r="L54" s="800" t="s">
        <v>348</v>
      </c>
      <c r="M54" s="800"/>
      <c r="N54" s="800"/>
      <c r="O54" s="795"/>
      <c r="P54" s="795"/>
      <c r="Q54" s="795"/>
      <c r="R54" s="658"/>
    </row>
    <row r="55" spans="1:18" ht="24.75" x14ac:dyDescent="0.25">
      <c r="A55" s="800">
        <v>36</v>
      </c>
      <c r="B55" s="800" t="s">
        <v>350</v>
      </c>
      <c r="C55" s="800" t="s">
        <v>351</v>
      </c>
      <c r="D55" s="800" t="s">
        <v>352</v>
      </c>
      <c r="E55" s="800" t="s">
        <v>355</v>
      </c>
      <c r="F55" s="800" t="s">
        <v>354</v>
      </c>
      <c r="G55" s="800">
        <v>2</v>
      </c>
      <c r="H55" s="829" t="s">
        <v>306</v>
      </c>
      <c r="I55" s="831">
        <v>4000</v>
      </c>
      <c r="J55" s="800"/>
      <c r="K55" s="800"/>
      <c r="L55" s="800" t="s">
        <v>348</v>
      </c>
      <c r="M55" s="800" t="s">
        <v>348</v>
      </c>
      <c r="N55" s="800"/>
      <c r="O55" s="795"/>
      <c r="P55" s="795"/>
      <c r="Q55" s="795"/>
      <c r="R55" s="658"/>
    </row>
    <row r="56" spans="1:18" ht="24.75" x14ac:dyDescent="0.25">
      <c r="A56" s="800">
        <v>37</v>
      </c>
      <c r="B56" s="800" t="s">
        <v>350</v>
      </c>
      <c r="C56" s="800" t="s">
        <v>351</v>
      </c>
      <c r="D56" s="800" t="s">
        <v>352</v>
      </c>
      <c r="E56" s="800" t="s">
        <v>356</v>
      </c>
      <c r="F56" s="800" t="s">
        <v>354</v>
      </c>
      <c r="G56" s="800">
        <v>1</v>
      </c>
      <c r="H56" s="829" t="s">
        <v>304</v>
      </c>
      <c r="I56" s="831">
        <v>3500</v>
      </c>
      <c r="J56" s="800"/>
      <c r="K56" s="800" t="s">
        <v>348</v>
      </c>
      <c r="L56" s="800"/>
      <c r="M56" s="800" t="s">
        <v>348</v>
      </c>
      <c r="N56" s="800"/>
      <c r="O56" s="795"/>
      <c r="P56" s="795"/>
      <c r="Q56" s="795"/>
      <c r="R56" s="658"/>
    </row>
    <row r="57" spans="1:18" ht="36.75" x14ac:dyDescent="0.25">
      <c r="A57" s="800">
        <v>38</v>
      </c>
      <c r="B57" s="800" t="s">
        <v>350</v>
      </c>
      <c r="C57" s="800" t="s">
        <v>351</v>
      </c>
      <c r="D57" s="800" t="s">
        <v>352</v>
      </c>
      <c r="E57" s="800" t="s">
        <v>357</v>
      </c>
      <c r="F57" s="800" t="s">
        <v>313</v>
      </c>
      <c r="G57" s="800">
        <v>2</v>
      </c>
      <c r="H57" s="829" t="s">
        <v>314</v>
      </c>
      <c r="I57" s="831">
        <v>800</v>
      </c>
      <c r="J57" s="800" t="s">
        <v>348</v>
      </c>
      <c r="K57" s="800" t="s">
        <v>348</v>
      </c>
      <c r="L57" s="800"/>
      <c r="M57" s="800"/>
      <c r="N57" s="800"/>
      <c r="O57" s="795"/>
      <c r="P57" s="795"/>
      <c r="Q57" s="795"/>
      <c r="R57" s="658"/>
    </row>
    <row r="58" spans="1:18" ht="36.75" x14ac:dyDescent="0.25">
      <c r="A58" s="800">
        <v>39</v>
      </c>
      <c r="B58" s="800" t="s">
        <v>350</v>
      </c>
      <c r="C58" s="800" t="s">
        <v>351</v>
      </c>
      <c r="D58" s="800" t="s">
        <v>352</v>
      </c>
      <c r="E58" s="800" t="s">
        <v>358</v>
      </c>
      <c r="F58" s="800" t="s">
        <v>313</v>
      </c>
      <c r="G58" s="800">
        <v>2</v>
      </c>
      <c r="H58" s="829" t="s">
        <v>314</v>
      </c>
      <c r="I58" s="831">
        <v>600</v>
      </c>
      <c r="J58" s="800" t="s">
        <v>348</v>
      </c>
      <c r="K58" s="800" t="s">
        <v>348</v>
      </c>
      <c r="L58" s="800"/>
      <c r="M58" s="800"/>
      <c r="N58" s="800"/>
      <c r="O58" s="795"/>
      <c r="P58" s="795"/>
      <c r="Q58" s="795"/>
      <c r="R58" s="658"/>
    </row>
    <row r="59" spans="1:18" ht="24.75" x14ac:dyDescent="0.25">
      <c r="A59" s="800">
        <v>40</v>
      </c>
      <c r="B59" s="800" t="s">
        <v>350</v>
      </c>
      <c r="C59" s="800" t="s">
        <v>351</v>
      </c>
      <c r="D59" s="800" t="s">
        <v>352</v>
      </c>
      <c r="E59" s="800" t="s">
        <v>359</v>
      </c>
      <c r="F59" s="800" t="s">
        <v>313</v>
      </c>
      <c r="G59" s="800">
        <v>2</v>
      </c>
      <c r="H59" s="829" t="s">
        <v>314</v>
      </c>
      <c r="I59" s="831">
        <v>400</v>
      </c>
      <c r="J59" s="800" t="s">
        <v>348</v>
      </c>
      <c r="K59" s="800" t="s">
        <v>348</v>
      </c>
      <c r="L59" s="800"/>
      <c r="M59" s="800"/>
      <c r="N59" s="800"/>
      <c r="O59" s="795"/>
      <c r="P59" s="795"/>
      <c r="Q59" s="795"/>
      <c r="R59" s="658"/>
    </row>
    <row r="60" spans="1:18" ht="24.75" x14ac:dyDescent="0.25">
      <c r="A60" s="800">
        <v>41</v>
      </c>
      <c r="B60" s="800" t="s">
        <v>350</v>
      </c>
      <c r="C60" s="800" t="s">
        <v>351</v>
      </c>
      <c r="D60" s="800" t="s">
        <v>352</v>
      </c>
      <c r="E60" s="800" t="s">
        <v>360</v>
      </c>
      <c r="F60" s="800" t="s">
        <v>313</v>
      </c>
      <c r="G60" s="800">
        <v>2</v>
      </c>
      <c r="H60" s="829" t="s">
        <v>314</v>
      </c>
      <c r="I60" s="831">
        <v>400</v>
      </c>
      <c r="J60" s="800" t="s">
        <v>348</v>
      </c>
      <c r="K60" s="800" t="s">
        <v>348</v>
      </c>
      <c r="L60" s="800"/>
      <c r="M60" s="800"/>
      <c r="N60" s="800"/>
      <c r="O60" s="795"/>
      <c r="P60" s="795"/>
      <c r="Q60" s="795"/>
      <c r="R60" s="658"/>
    </row>
    <row r="61" spans="1:18" ht="36.75" x14ac:dyDescent="0.25">
      <c r="A61" s="800">
        <v>42</v>
      </c>
      <c r="B61" s="800" t="s">
        <v>350</v>
      </c>
      <c r="C61" s="800" t="s">
        <v>351</v>
      </c>
      <c r="D61" s="800" t="s">
        <v>352</v>
      </c>
      <c r="E61" s="800" t="s">
        <v>361</v>
      </c>
      <c r="F61" s="800" t="s">
        <v>313</v>
      </c>
      <c r="G61" s="800">
        <v>3</v>
      </c>
      <c r="H61" s="829" t="s">
        <v>300</v>
      </c>
      <c r="I61" s="831">
        <v>4800</v>
      </c>
      <c r="J61" s="800" t="s">
        <v>348</v>
      </c>
      <c r="K61" s="800" t="s">
        <v>348</v>
      </c>
      <c r="L61" s="800"/>
      <c r="M61" s="800"/>
      <c r="N61" s="800"/>
      <c r="O61" s="795"/>
      <c r="P61" s="795"/>
      <c r="Q61" s="795"/>
      <c r="R61" s="658"/>
    </row>
    <row r="62" spans="1:18" ht="24.75" x14ac:dyDescent="0.25">
      <c r="A62" s="800">
        <v>43</v>
      </c>
      <c r="B62" s="800" t="s">
        <v>350</v>
      </c>
      <c r="C62" s="800" t="s">
        <v>351</v>
      </c>
      <c r="D62" s="800" t="s">
        <v>352</v>
      </c>
      <c r="E62" s="800" t="s">
        <v>362</v>
      </c>
      <c r="F62" s="800" t="s">
        <v>313</v>
      </c>
      <c r="G62" s="800">
        <v>4</v>
      </c>
      <c r="H62" s="829" t="s">
        <v>363</v>
      </c>
      <c r="I62" s="831"/>
      <c r="J62" s="800" t="s">
        <v>348</v>
      </c>
      <c r="K62" s="800" t="s">
        <v>348</v>
      </c>
      <c r="L62" s="800"/>
      <c r="M62" s="800"/>
      <c r="N62" s="800"/>
      <c r="O62" s="795"/>
      <c r="P62" s="795"/>
      <c r="Q62" s="795"/>
      <c r="R62" s="658"/>
    </row>
    <row r="63" spans="1:18" ht="24.75" x14ac:dyDescent="0.25">
      <c r="A63" s="800">
        <v>44</v>
      </c>
      <c r="B63" s="800" t="s">
        <v>350</v>
      </c>
      <c r="C63" s="800" t="s">
        <v>351</v>
      </c>
      <c r="D63" s="800" t="s">
        <v>352</v>
      </c>
      <c r="E63" s="800" t="s">
        <v>364</v>
      </c>
      <c r="F63" s="800" t="s">
        <v>313</v>
      </c>
      <c r="G63" s="800">
        <v>5</v>
      </c>
      <c r="H63" s="829" t="s">
        <v>309</v>
      </c>
      <c r="I63" s="831"/>
      <c r="J63" s="800" t="s">
        <v>348</v>
      </c>
      <c r="K63" s="800" t="s">
        <v>348</v>
      </c>
      <c r="L63" s="800"/>
      <c r="M63" s="800"/>
      <c r="N63" s="800"/>
      <c r="O63" s="795"/>
      <c r="P63" s="795"/>
      <c r="Q63" s="795"/>
      <c r="R63" s="658"/>
    </row>
    <row r="64" spans="1:18" ht="84.75" x14ac:dyDescent="0.25">
      <c r="A64" s="800">
        <v>45</v>
      </c>
      <c r="B64" s="800" t="s">
        <v>350</v>
      </c>
      <c r="C64" s="800" t="s">
        <v>351</v>
      </c>
      <c r="D64" s="800" t="s">
        <v>352</v>
      </c>
      <c r="E64" s="800" t="s">
        <v>365</v>
      </c>
      <c r="F64" s="800" t="s">
        <v>313</v>
      </c>
      <c r="G64" s="800">
        <v>6</v>
      </c>
      <c r="H64" s="832">
        <v>2000</v>
      </c>
      <c r="I64" s="831">
        <v>2000</v>
      </c>
      <c r="J64" s="800" t="s">
        <v>348</v>
      </c>
      <c r="K64" s="800" t="s">
        <v>348</v>
      </c>
      <c r="L64" s="800"/>
      <c r="M64" s="800"/>
      <c r="N64" s="800"/>
      <c r="O64" s="795"/>
      <c r="P64" s="795"/>
      <c r="Q64" s="795"/>
      <c r="R64" s="658"/>
    </row>
    <row r="65" spans="1:18" x14ac:dyDescent="0.25">
      <c r="A65" s="658"/>
      <c r="B65" s="658"/>
      <c r="C65" s="658"/>
      <c r="D65" s="658"/>
      <c r="E65" s="658"/>
      <c r="F65" s="658"/>
      <c r="G65" s="658"/>
      <c r="H65" s="658" t="s">
        <v>1164</v>
      </c>
      <c r="I65" s="833">
        <f>SUM(I20:I64)</f>
        <v>70550</v>
      </c>
      <c r="J65" s="658"/>
      <c r="K65" s="658"/>
      <c r="L65" s="658"/>
      <c r="M65" s="658"/>
      <c r="N65" s="658"/>
      <c r="O65" s="658"/>
      <c r="P65" s="658"/>
      <c r="Q65" s="658"/>
      <c r="R65" s="658"/>
    </row>
  </sheetData>
  <mergeCells count="24">
    <mergeCell ref="B12:E12"/>
    <mergeCell ref="B13:E13"/>
    <mergeCell ref="B14:E14"/>
    <mergeCell ref="B15:E15"/>
    <mergeCell ref="B3:E3"/>
    <mergeCell ref="B7:E7"/>
    <mergeCell ref="B8:E8"/>
    <mergeCell ref="B9:E9"/>
    <mergeCell ref="B10:E10"/>
    <mergeCell ref="B11:E11"/>
    <mergeCell ref="B4:E4"/>
    <mergeCell ref="B5:E5"/>
    <mergeCell ref="B6:E6"/>
    <mergeCell ref="F18:F19"/>
    <mergeCell ref="A18:A19"/>
    <mergeCell ref="B18:B19"/>
    <mergeCell ref="C18:C19"/>
    <mergeCell ref="D18:D19"/>
    <mergeCell ref="E18:E19"/>
    <mergeCell ref="G18:G19"/>
    <mergeCell ref="H18:H19"/>
    <mergeCell ref="I18:I19"/>
    <mergeCell ref="J18:M18"/>
    <mergeCell ref="N18:N19"/>
  </mergeCells>
  <pageMargins left="0.7" right="0.7" top="0.75" bottom="0.75" header="0.3" footer="0.3"/>
  <pageSetup paperSize="9" scale="82" orientation="landscape" r:id="rId1"/>
  <rowBreaks count="1" manualBreakCount="1">
    <brk id="45"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55"/>
  <sheetViews>
    <sheetView topLeftCell="A7" zoomScaleNormal="100" workbookViewId="0">
      <selection activeCell="H68" sqref="H68"/>
    </sheetView>
  </sheetViews>
  <sheetFormatPr defaultRowHeight="15" x14ac:dyDescent="0.25"/>
  <cols>
    <col min="3" max="3" width="10.28515625" customWidth="1"/>
    <col min="5" max="5" width="11.42578125" customWidth="1"/>
    <col min="7" max="8" width="14.28515625" customWidth="1"/>
    <col min="9" max="9" width="17.7109375" bestFit="1" customWidth="1"/>
    <col min="14" max="14" width="14" customWidth="1"/>
    <col min="15" max="15" width="12.140625" customWidth="1"/>
    <col min="16" max="16" width="26.28515625" bestFit="1" customWidth="1"/>
  </cols>
  <sheetData>
    <row r="1" spans="1:19" ht="21" x14ac:dyDescent="0.25">
      <c r="A1" s="841" t="s">
        <v>1167</v>
      </c>
      <c r="C1" s="658"/>
      <c r="D1" s="657"/>
      <c r="G1" s="659"/>
      <c r="H1" s="659"/>
      <c r="I1" s="660"/>
      <c r="J1" s="660"/>
      <c r="K1" s="660"/>
      <c r="L1" s="660"/>
      <c r="O1" s="658"/>
    </row>
    <row r="2" spans="1:19" x14ac:dyDescent="0.25">
      <c r="A2" s="834" t="s">
        <v>255</v>
      </c>
      <c r="B2" s="835"/>
      <c r="C2" s="836"/>
      <c r="D2" s="837"/>
      <c r="E2" s="837"/>
      <c r="G2" s="659"/>
      <c r="H2" s="659"/>
      <c r="I2" s="660"/>
      <c r="J2" s="660"/>
      <c r="K2" s="660"/>
      <c r="L2" s="660"/>
      <c r="N2" s="658"/>
      <c r="O2" s="658"/>
      <c r="P2" s="658"/>
      <c r="Q2" s="658"/>
      <c r="R2" s="658"/>
      <c r="S2" s="658"/>
    </row>
    <row r="3" spans="1:19" x14ac:dyDescent="0.25">
      <c r="A3" s="838" t="s">
        <v>256</v>
      </c>
      <c r="B3" s="1068" t="s">
        <v>257</v>
      </c>
      <c r="C3" s="1068"/>
      <c r="D3" s="1068"/>
      <c r="E3" s="1068"/>
      <c r="G3" s="659"/>
      <c r="H3" s="659"/>
      <c r="I3" s="660"/>
      <c r="J3" s="660"/>
      <c r="K3" s="660"/>
      <c r="L3" s="660"/>
      <c r="N3" s="658"/>
      <c r="O3" s="658"/>
      <c r="P3" s="658"/>
      <c r="Q3" s="658"/>
      <c r="R3" s="658"/>
      <c r="S3" s="658"/>
    </row>
    <row r="4" spans="1:19" x14ac:dyDescent="0.25">
      <c r="A4" s="839" t="s">
        <v>258</v>
      </c>
      <c r="B4" s="1068" t="s">
        <v>259</v>
      </c>
      <c r="C4" s="1068"/>
      <c r="D4" s="1068"/>
      <c r="E4" s="1068"/>
      <c r="G4" s="659"/>
      <c r="H4" s="659"/>
      <c r="I4" s="660"/>
      <c r="J4" s="660"/>
      <c r="K4" s="660"/>
      <c r="L4" s="660"/>
      <c r="N4" s="658"/>
      <c r="O4" s="658"/>
      <c r="P4" s="658"/>
      <c r="Q4" s="658"/>
      <c r="R4" s="658"/>
      <c r="S4" s="658"/>
    </row>
    <row r="5" spans="1:19" ht="15" customHeight="1" x14ac:dyDescent="0.25">
      <c r="A5" s="839" t="s">
        <v>260</v>
      </c>
      <c r="B5" s="1068" t="s">
        <v>261</v>
      </c>
      <c r="C5" s="1068"/>
      <c r="D5" s="1068"/>
      <c r="E5" s="1068"/>
      <c r="G5" s="659"/>
      <c r="H5" s="659"/>
      <c r="I5" s="660"/>
      <c r="J5" s="660"/>
      <c r="K5" s="660"/>
      <c r="L5" s="660"/>
      <c r="N5" s="658"/>
      <c r="O5" s="658"/>
      <c r="P5" s="658"/>
      <c r="Q5" s="658"/>
      <c r="R5" s="658"/>
      <c r="S5" s="658"/>
    </row>
    <row r="6" spans="1:19" ht="15" customHeight="1" x14ac:dyDescent="0.25">
      <c r="A6" s="839" t="s">
        <v>262</v>
      </c>
      <c r="B6" s="1068" t="s">
        <v>263</v>
      </c>
      <c r="C6" s="1068"/>
      <c r="D6" s="1068"/>
      <c r="E6" s="1068"/>
      <c r="G6" s="659"/>
      <c r="H6" s="659"/>
      <c r="I6" s="660"/>
      <c r="J6" s="660"/>
      <c r="K6" s="660"/>
      <c r="L6" s="660"/>
      <c r="N6" s="658"/>
      <c r="O6" s="658"/>
      <c r="P6" s="658"/>
      <c r="Q6" s="658"/>
      <c r="R6" s="658"/>
      <c r="S6" s="658"/>
    </row>
    <row r="7" spans="1:19" ht="15" customHeight="1" x14ac:dyDescent="0.25">
      <c r="A7" s="839" t="s">
        <v>264</v>
      </c>
      <c r="B7" s="1068" t="s">
        <v>265</v>
      </c>
      <c r="C7" s="1068"/>
      <c r="D7" s="1068"/>
      <c r="E7" s="1068"/>
      <c r="G7" s="659"/>
      <c r="H7" s="659"/>
      <c r="I7" s="660"/>
      <c r="J7" s="660"/>
      <c r="K7" s="660"/>
      <c r="L7" s="660"/>
      <c r="N7" s="658"/>
      <c r="O7" s="658"/>
      <c r="P7" s="658"/>
      <c r="Q7" s="658"/>
      <c r="R7" s="658"/>
      <c r="S7" s="658"/>
    </row>
    <row r="8" spans="1:19" ht="29.25" customHeight="1" x14ac:dyDescent="0.25">
      <c r="A8" s="839" t="s">
        <v>266</v>
      </c>
      <c r="B8" s="1068" t="s">
        <v>267</v>
      </c>
      <c r="C8" s="1068"/>
      <c r="D8" s="1068"/>
      <c r="E8" s="1068"/>
      <c r="G8" s="659"/>
      <c r="H8" s="659"/>
      <c r="I8" s="660"/>
      <c r="J8" s="660"/>
      <c r="K8" s="660"/>
      <c r="L8" s="660"/>
      <c r="N8" s="658"/>
      <c r="O8" s="658"/>
      <c r="P8" s="658"/>
      <c r="Q8" s="658"/>
      <c r="R8" s="658"/>
      <c r="S8" s="658"/>
    </row>
    <row r="9" spans="1:19" ht="15" customHeight="1" x14ac:dyDescent="0.25">
      <c r="A9" s="839" t="s">
        <v>268</v>
      </c>
      <c r="B9" s="1068" t="s">
        <v>269</v>
      </c>
      <c r="C9" s="1068"/>
      <c r="D9" s="1068"/>
      <c r="E9" s="1068"/>
      <c r="G9" s="659"/>
      <c r="H9" s="659"/>
      <c r="I9" s="660"/>
      <c r="J9" s="660"/>
      <c r="K9" s="660"/>
      <c r="L9" s="660"/>
      <c r="N9" s="658"/>
      <c r="O9" s="658"/>
      <c r="P9" s="658"/>
      <c r="Q9" s="658"/>
      <c r="R9" s="658"/>
      <c r="S9" s="658"/>
    </row>
    <row r="10" spans="1:19" ht="15" customHeight="1" x14ac:dyDescent="0.25">
      <c r="A10" s="839" t="s">
        <v>270</v>
      </c>
      <c r="B10" s="1068" t="s">
        <v>271</v>
      </c>
      <c r="C10" s="1068"/>
      <c r="D10" s="1068"/>
      <c r="E10" s="1068"/>
      <c r="G10" s="659"/>
      <c r="H10" s="659"/>
      <c r="I10" s="660"/>
      <c r="J10" s="660"/>
      <c r="K10" s="660"/>
      <c r="L10" s="660"/>
      <c r="N10" s="658"/>
      <c r="O10" s="658"/>
      <c r="P10" s="658"/>
      <c r="Q10" s="658"/>
      <c r="R10" s="658"/>
      <c r="S10" s="658"/>
    </row>
    <row r="11" spans="1:19" ht="23.25" customHeight="1" x14ac:dyDescent="0.25">
      <c r="A11" s="839" t="s">
        <v>272</v>
      </c>
      <c r="B11" s="1068" t="s">
        <v>273</v>
      </c>
      <c r="C11" s="1068"/>
      <c r="D11" s="1068"/>
      <c r="E11" s="1068"/>
      <c r="G11" s="659"/>
      <c r="H11" s="659"/>
      <c r="I11" s="660"/>
      <c r="J11" s="660"/>
      <c r="K11" s="660"/>
      <c r="L11" s="660"/>
      <c r="N11" s="658"/>
      <c r="O11" s="658"/>
      <c r="P11" s="658"/>
      <c r="Q11" s="658"/>
      <c r="R11" s="658"/>
      <c r="S11" s="658"/>
    </row>
    <row r="12" spans="1:19" ht="22.5" customHeight="1" x14ac:dyDescent="0.25">
      <c r="A12" s="839" t="s">
        <v>274</v>
      </c>
      <c r="B12" s="1068" t="s">
        <v>275</v>
      </c>
      <c r="C12" s="1068"/>
      <c r="D12" s="1068"/>
      <c r="E12" s="1068"/>
      <c r="G12" s="659"/>
      <c r="H12" s="659"/>
      <c r="I12" s="660"/>
      <c r="J12" s="660"/>
      <c r="K12" s="660"/>
      <c r="L12" s="660"/>
      <c r="N12" s="658"/>
      <c r="O12" s="658"/>
      <c r="P12" s="658"/>
      <c r="Q12" s="658"/>
      <c r="R12" s="658"/>
      <c r="S12" s="658"/>
    </row>
    <row r="13" spans="1:19" ht="23.25" customHeight="1" x14ac:dyDescent="0.25">
      <c r="A13" s="839" t="s">
        <v>276</v>
      </c>
      <c r="B13" s="1068" t="s">
        <v>277</v>
      </c>
      <c r="C13" s="1068"/>
      <c r="D13" s="1068"/>
      <c r="E13" s="1068"/>
      <c r="G13" s="659"/>
      <c r="H13" s="659"/>
      <c r="I13" s="660"/>
      <c r="J13" s="660"/>
      <c r="K13" s="660"/>
      <c r="L13" s="660"/>
      <c r="N13" s="658"/>
      <c r="O13" s="658"/>
      <c r="P13" s="658"/>
      <c r="Q13" s="658"/>
      <c r="R13" s="658"/>
      <c r="S13" s="658"/>
    </row>
    <row r="14" spans="1:19" ht="20.25" customHeight="1" x14ac:dyDescent="0.25">
      <c r="A14" s="839" t="s">
        <v>278</v>
      </c>
      <c r="B14" s="1068" t="s">
        <v>279</v>
      </c>
      <c r="C14" s="1068"/>
      <c r="D14" s="1068"/>
      <c r="E14" s="1068"/>
      <c r="G14" s="659"/>
      <c r="H14" s="659"/>
      <c r="I14" s="660"/>
      <c r="J14" s="660"/>
      <c r="K14" s="660"/>
      <c r="L14" s="660"/>
      <c r="N14" s="658"/>
      <c r="Q14" s="658"/>
      <c r="R14" s="658"/>
      <c r="S14" s="658"/>
    </row>
    <row r="15" spans="1:19" ht="15" customHeight="1" x14ac:dyDescent="0.25">
      <c r="A15" s="839" t="s">
        <v>280</v>
      </c>
      <c r="B15" s="1068" t="s">
        <v>281</v>
      </c>
      <c r="C15" s="1068"/>
      <c r="D15" s="1068"/>
      <c r="E15" s="1068"/>
      <c r="G15" s="659"/>
      <c r="H15" s="659"/>
      <c r="I15" s="660"/>
      <c r="J15" s="660"/>
      <c r="K15" s="660"/>
      <c r="L15" s="660"/>
      <c r="N15" s="658"/>
      <c r="Q15" s="658"/>
      <c r="R15" s="658"/>
      <c r="S15" s="658"/>
    </row>
    <row r="16" spans="1:19" x14ac:dyDescent="0.25">
      <c r="A16" s="658"/>
      <c r="B16" s="658"/>
      <c r="C16" s="658"/>
      <c r="D16" s="658"/>
      <c r="E16" s="658"/>
      <c r="F16" s="658"/>
      <c r="G16" s="658"/>
      <c r="H16" s="658"/>
      <c r="I16" s="658"/>
      <c r="J16" s="658"/>
      <c r="K16" s="658"/>
      <c r="L16" s="658"/>
      <c r="M16" s="658"/>
      <c r="N16" s="658"/>
      <c r="Q16" s="658"/>
      <c r="R16" s="658"/>
      <c r="S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842" t="s">
        <v>280</v>
      </c>
      <c r="Q17" s="824"/>
      <c r="R17" s="824"/>
      <c r="S17" s="824"/>
      <c r="T17" s="824"/>
    </row>
    <row r="18" spans="1:20" x14ac:dyDescent="0.25">
      <c r="A18" s="1067" t="s">
        <v>282</v>
      </c>
      <c r="B18" s="1069" t="s">
        <v>1200</v>
      </c>
      <c r="C18" s="1069" t="s">
        <v>284</v>
      </c>
      <c r="D18" s="1069" t="s">
        <v>285</v>
      </c>
      <c r="E18" s="1064" t="s">
        <v>286</v>
      </c>
      <c r="F18" s="1064" t="s">
        <v>287</v>
      </c>
      <c r="G18" s="1064" t="s">
        <v>288</v>
      </c>
      <c r="H18" s="1066" t="s">
        <v>1169</v>
      </c>
      <c r="I18" s="1066" t="s">
        <v>1166</v>
      </c>
      <c r="J18" s="1069" t="s">
        <v>289</v>
      </c>
      <c r="K18" s="1069"/>
      <c r="L18" s="1069"/>
      <c r="M18" s="1069"/>
      <c r="N18" s="1069" t="s">
        <v>290</v>
      </c>
      <c r="O18" s="1069" t="s">
        <v>366</v>
      </c>
      <c r="P18" s="1069" t="s">
        <v>367</v>
      </c>
    </row>
    <row r="19" spans="1:20" ht="39.75" customHeight="1" x14ac:dyDescent="0.25">
      <c r="A19" s="1067"/>
      <c r="B19" s="1069"/>
      <c r="C19" s="1069"/>
      <c r="D19" s="1069"/>
      <c r="E19" s="1064"/>
      <c r="F19" s="1064"/>
      <c r="G19" s="1064"/>
      <c r="H19" s="1064"/>
      <c r="I19" s="1064"/>
      <c r="J19" s="843" t="s">
        <v>1201</v>
      </c>
      <c r="K19" s="843" t="s">
        <v>292</v>
      </c>
      <c r="L19" s="843" t="s">
        <v>1202</v>
      </c>
      <c r="M19" s="843" t="s">
        <v>1203</v>
      </c>
      <c r="N19" s="1069"/>
      <c r="O19" s="1069"/>
      <c r="P19" s="1069"/>
    </row>
    <row r="20" spans="1:20" ht="45" x14ac:dyDescent="0.25">
      <c r="A20" s="790">
        <v>1</v>
      </c>
      <c r="B20" s="890" t="s">
        <v>368</v>
      </c>
      <c r="C20" s="786" t="s">
        <v>107</v>
      </c>
      <c r="D20" s="786" t="s">
        <v>369</v>
      </c>
      <c r="E20" s="786" t="s">
        <v>379</v>
      </c>
      <c r="F20" s="786" t="s">
        <v>354</v>
      </c>
      <c r="G20" s="845" t="s">
        <v>1131</v>
      </c>
      <c r="H20" s="846">
        <v>145000</v>
      </c>
      <c r="I20" s="846">
        <v>145000</v>
      </c>
      <c r="J20" s="845"/>
      <c r="K20" s="845" t="s">
        <v>348</v>
      </c>
      <c r="L20" s="845"/>
      <c r="M20" s="845"/>
      <c r="N20" s="847" t="s">
        <v>395</v>
      </c>
      <c r="O20" s="848"/>
      <c r="P20" s="849" t="s">
        <v>1132</v>
      </c>
    </row>
    <row r="21" spans="1:20" ht="45" x14ac:dyDescent="0.25">
      <c r="A21" s="790">
        <v>2</v>
      </c>
      <c r="B21" s="890" t="s">
        <v>368</v>
      </c>
      <c r="C21" s="786" t="s">
        <v>59</v>
      </c>
      <c r="D21" s="786" t="s">
        <v>369</v>
      </c>
      <c r="E21" s="786" t="s">
        <v>383</v>
      </c>
      <c r="F21" s="786" t="s">
        <v>354</v>
      </c>
      <c r="G21" s="845" t="s">
        <v>1131</v>
      </c>
      <c r="H21" s="846">
        <v>60000</v>
      </c>
      <c r="I21" s="846">
        <v>60000</v>
      </c>
      <c r="J21" s="845"/>
      <c r="K21" s="845" t="s">
        <v>348</v>
      </c>
      <c r="L21" s="845"/>
      <c r="M21" s="845"/>
      <c r="N21" s="847"/>
      <c r="O21" s="848"/>
      <c r="P21" s="850"/>
    </row>
    <row r="22" spans="1:20" ht="56.25" x14ac:dyDescent="0.25">
      <c r="A22" s="790">
        <v>3</v>
      </c>
      <c r="B22" s="891" t="s">
        <v>368</v>
      </c>
      <c r="C22" s="852" t="s">
        <v>59</v>
      </c>
      <c r="D22" s="852" t="s">
        <v>369</v>
      </c>
      <c r="E22" s="852" t="s">
        <v>370</v>
      </c>
      <c r="F22" s="852" t="s">
        <v>354</v>
      </c>
      <c r="G22" s="853">
        <v>1</v>
      </c>
      <c r="H22" s="854"/>
      <c r="I22" s="854"/>
      <c r="J22" s="853"/>
      <c r="K22" s="853" t="s">
        <v>348</v>
      </c>
      <c r="L22" s="853"/>
      <c r="M22" s="853"/>
      <c r="N22" s="855" t="s">
        <v>371</v>
      </c>
      <c r="O22" s="856" t="s">
        <v>372</v>
      </c>
      <c r="P22" s="854">
        <v>300000</v>
      </c>
    </row>
    <row r="23" spans="1:20" ht="56.25" x14ac:dyDescent="0.25">
      <c r="A23" s="790">
        <v>4</v>
      </c>
      <c r="B23" s="891" t="s">
        <v>368</v>
      </c>
      <c r="C23" s="852" t="s">
        <v>59</v>
      </c>
      <c r="D23" s="852" t="s">
        <v>369</v>
      </c>
      <c r="E23" s="852" t="s">
        <v>373</v>
      </c>
      <c r="F23" s="852" t="s">
        <v>354</v>
      </c>
      <c r="G23" s="853">
        <v>2</v>
      </c>
      <c r="H23" s="854"/>
      <c r="I23" s="854"/>
      <c r="J23" s="853"/>
      <c r="K23" s="853" t="s">
        <v>348</v>
      </c>
      <c r="L23" s="853"/>
      <c r="M23" s="853"/>
      <c r="N23" s="855" t="s">
        <v>371</v>
      </c>
      <c r="O23" s="856" t="s">
        <v>372</v>
      </c>
      <c r="P23" s="854">
        <v>13500</v>
      </c>
    </row>
    <row r="24" spans="1:20" ht="22.5" x14ac:dyDescent="0.25">
      <c r="A24" s="790">
        <v>5</v>
      </c>
      <c r="B24" s="891" t="s">
        <v>368</v>
      </c>
      <c r="C24" s="852" t="s">
        <v>59</v>
      </c>
      <c r="D24" s="852" t="s">
        <v>369</v>
      </c>
      <c r="E24" s="852" t="s">
        <v>374</v>
      </c>
      <c r="F24" s="852" t="s">
        <v>354</v>
      </c>
      <c r="G24" s="853">
        <v>1</v>
      </c>
      <c r="H24" s="854"/>
      <c r="I24" s="854"/>
      <c r="J24" s="853"/>
      <c r="K24" s="853" t="s">
        <v>348</v>
      </c>
      <c r="L24" s="853"/>
      <c r="M24" s="853"/>
      <c r="N24" s="855"/>
      <c r="O24" s="856" t="s">
        <v>372</v>
      </c>
      <c r="P24" s="857">
        <v>600000</v>
      </c>
    </row>
    <row r="25" spans="1:20" ht="33.75" x14ac:dyDescent="0.25">
      <c r="A25" s="790">
        <v>6</v>
      </c>
      <c r="B25" s="891" t="s">
        <v>368</v>
      </c>
      <c r="C25" s="852" t="s">
        <v>59</v>
      </c>
      <c r="D25" s="852" t="s">
        <v>369</v>
      </c>
      <c r="E25" s="852" t="s">
        <v>375</v>
      </c>
      <c r="F25" s="852" t="s">
        <v>354</v>
      </c>
      <c r="G25" s="853">
        <v>1</v>
      </c>
      <c r="H25" s="854"/>
      <c r="I25" s="854"/>
      <c r="J25" s="853"/>
      <c r="K25" s="853" t="s">
        <v>348</v>
      </c>
      <c r="L25" s="853"/>
      <c r="M25" s="853"/>
      <c r="N25" s="855"/>
      <c r="O25" s="856" t="s">
        <v>372</v>
      </c>
      <c r="P25" s="854">
        <v>13500</v>
      </c>
    </row>
    <row r="26" spans="1:20" ht="33.75" x14ac:dyDescent="0.25">
      <c r="A26" s="790">
        <v>7</v>
      </c>
      <c r="B26" s="891" t="s">
        <v>368</v>
      </c>
      <c r="C26" s="852" t="s">
        <v>59</v>
      </c>
      <c r="D26" s="852" t="s">
        <v>369</v>
      </c>
      <c r="E26" s="852" t="s">
        <v>376</v>
      </c>
      <c r="F26" s="852" t="s">
        <v>354</v>
      </c>
      <c r="G26" s="853">
        <v>1</v>
      </c>
      <c r="H26" s="854"/>
      <c r="I26" s="854"/>
      <c r="J26" s="853"/>
      <c r="K26" s="853" t="s">
        <v>348</v>
      </c>
      <c r="L26" s="853"/>
      <c r="M26" s="853"/>
      <c r="N26" s="855" t="s">
        <v>1135</v>
      </c>
      <c r="O26" s="856" t="s">
        <v>372</v>
      </c>
      <c r="P26" s="854">
        <v>160000</v>
      </c>
    </row>
    <row r="27" spans="1:20" ht="33.75" x14ac:dyDescent="0.25">
      <c r="A27" s="790">
        <v>8</v>
      </c>
      <c r="B27" s="891" t="s">
        <v>368</v>
      </c>
      <c r="C27" s="852" t="s">
        <v>59</v>
      </c>
      <c r="D27" s="852" t="s">
        <v>369</v>
      </c>
      <c r="E27" s="858" t="s">
        <v>377</v>
      </c>
      <c r="F27" s="852" t="s">
        <v>354</v>
      </c>
      <c r="G27" s="853">
        <v>1</v>
      </c>
      <c r="H27" s="846">
        <v>60000</v>
      </c>
      <c r="I27" s="846">
        <v>60000</v>
      </c>
      <c r="J27" s="853"/>
      <c r="K27" s="853" t="s">
        <v>348</v>
      </c>
      <c r="L27" s="853"/>
      <c r="M27" s="853"/>
      <c r="N27" s="855" t="s">
        <v>378</v>
      </c>
      <c r="O27" s="856"/>
      <c r="P27" s="859"/>
    </row>
    <row r="28" spans="1:20" ht="45" x14ac:dyDescent="0.25">
      <c r="A28" s="790">
        <v>9</v>
      </c>
      <c r="B28" s="891" t="s">
        <v>368</v>
      </c>
      <c r="C28" s="852" t="s">
        <v>59</v>
      </c>
      <c r="D28" s="852" t="s">
        <v>369</v>
      </c>
      <c r="E28" s="852" t="s">
        <v>379</v>
      </c>
      <c r="F28" s="852" t="s">
        <v>354</v>
      </c>
      <c r="G28" s="853">
        <v>2</v>
      </c>
      <c r="H28" s="846"/>
      <c r="I28" s="846"/>
      <c r="J28" s="853"/>
      <c r="K28" s="853" t="s">
        <v>348</v>
      </c>
      <c r="L28" s="853"/>
      <c r="M28" s="853"/>
      <c r="N28" s="855" t="s">
        <v>380</v>
      </c>
      <c r="O28" s="860" t="s">
        <v>381</v>
      </c>
      <c r="P28" s="854">
        <v>170000</v>
      </c>
    </row>
    <row r="29" spans="1:20" ht="45" x14ac:dyDescent="0.25">
      <c r="A29" s="790">
        <v>10</v>
      </c>
      <c r="B29" s="891" t="s">
        <v>368</v>
      </c>
      <c r="C29" s="852" t="s">
        <v>59</v>
      </c>
      <c r="D29" s="852" t="s">
        <v>369</v>
      </c>
      <c r="E29" s="852" t="s">
        <v>382</v>
      </c>
      <c r="F29" s="852" t="s">
        <v>354</v>
      </c>
      <c r="G29" s="853">
        <v>2</v>
      </c>
      <c r="H29" s="846">
        <v>40000</v>
      </c>
      <c r="I29" s="846">
        <v>40000</v>
      </c>
      <c r="J29" s="853"/>
      <c r="K29" s="853" t="s">
        <v>348</v>
      </c>
      <c r="L29" s="853"/>
      <c r="M29" s="853"/>
      <c r="N29" s="855"/>
      <c r="O29" s="856"/>
      <c r="P29" s="859"/>
    </row>
    <row r="30" spans="1:20" x14ac:dyDescent="0.25">
      <c r="A30" s="790"/>
      <c r="B30" s="827"/>
      <c r="C30" s="827"/>
      <c r="D30" s="827"/>
      <c r="E30" s="827"/>
      <c r="F30" s="827"/>
      <c r="G30" s="827"/>
      <c r="H30" s="827"/>
      <c r="I30" s="827"/>
      <c r="J30" s="827"/>
      <c r="K30" s="827"/>
      <c r="L30" s="827"/>
      <c r="M30" s="827"/>
      <c r="N30" s="827"/>
      <c r="O30" s="827"/>
      <c r="P30" s="827"/>
    </row>
    <row r="31" spans="1:20" ht="22.5" x14ac:dyDescent="0.25">
      <c r="A31" s="790">
        <v>11</v>
      </c>
      <c r="B31" s="891" t="s">
        <v>368</v>
      </c>
      <c r="C31" s="852" t="s">
        <v>59</v>
      </c>
      <c r="D31" s="852" t="s">
        <v>369</v>
      </c>
      <c r="E31" s="858" t="s">
        <v>384</v>
      </c>
      <c r="F31" s="852" t="s">
        <v>354</v>
      </c>
      <c r="G31" s="853">
        <v>3</v>
      </c>
      <c r="H31" s="846">
        <v>25000</v>
      </c>
      <c r="I31" s="846">
        <v>25000</v>
      </c>
      <c r="J31" s="853"/>
      <c r="K31" s="853"/>
      <c r="L31" s="853"/>
      <c r="M31" s="853" t="s">
        <v>348</v>
      </c>
      <c r="N31" s="855" t="s">
        <v>385</v>
      </c>
      <c r="O31" s="856"/>
      <c r="P31" s="859"/>
    </row>
    <row r="32" spans="1:20" ht="67.5" x14ac:dyDescent="0.25">
      <c r="A32" s="790">
        <v>12</v>
      </c>
      <c r="B32" s="891" t="s">
        <v>368</v>
      </c>
      <c r="C32" s="852" t="s">
        <v>59</v>
      </c>
      <c r="D32" s="852" t="s">
        <v>369</v>
      </c>
      <c r="E32" s="852" t="s">
        <v>386</v>
      </c>
      <c r="F32" s="852" t="s">
        <v>354</v>
      </c>
      <c r="G32" s="853">
        <v>3</v>
      </c>
      <c r="H32" s="846">
        <v>13000</v>
      </c>
      <c r="I32" s="846">
        <v>13000</v>
      </c>
      <c r="J32" s="853"/>
      <c r="K32" s="853"/>
      <c r="L32" s="853"/>
      <c r="M32" s="853" t="s">
        <v>348</v>
      </c>
      <c r="N32" s="855" t="s">
        <v>387</v>
      </c>
      <c r="O32" s="856"/>
      <c r="P32" s="859"/>
    </row>
    <row r="33" spans="1:16" x14ac:dyDescent="0.25">
      <c r="A33" s="790"/>
      <c r="B33" s="891"/>
      <c r="C33" s="852"/>
      <c r="D33" s="852"/>
      <c r="E33" s="852"/>
      <c r="F33" s="852"/>
      <c r="G33" s="853"/>
      <c r="H33" s="846"/>
      <c r="I33" s="846"/>
      <c r="J33" s="853"/>
      <c r="K33" s="853"/>
      <c r="L33" s="853"/>
      <c r="M33" s="853"/>
      <c r="N33" s="855"/>
      <c r="O33" s="856"/>
      <c r="P33" s="859"/>
    </row>
    <row r="34" spans="1:16" ht="22.5" x14ac:dyDescent="0.25">
      <c r="A34" s="790">
        <v>13</v>
      </c>
      <c r="B34" s="891" t="s">
        <v>368</v>
      </c>
      <c r="C34" s="852" t="s">
        <v>71</v>
      </c>
      <c r="D34" s="852" t="s">
        <v>369</v>
      </c>
      <c r="E34" s="852" t="s">
        <v>374</v>
      </c>
      <c r="F34" s="852" t="s">
        <v>354</v>
      </c>
      <c r="G34" s="853">
        <v>1</v>
      </c>
      <c r="H34" s="846"/>
      <c r="I34" s="846"/>
      <c r="J34" s="853"/>
      <c r="K34" s="853" t="s">
        <v>348</v>
      </c>
      <c r="L34" s="853"/>
      <c r="M34" s="853"/>
      <c r="N34" s="855"/>
      <c r="O34" s="856" t="s">
        <v>372</v>
      </c>
      <c r="P34" s="857">
        <v>600000</v>
      </c>
    </row>
    <row r="35" spans="1:16" ht="33.75" x14ac:dyDescent="0.25">
      <c r="A35" s="790">
        <v>14</v>
      </c>
      <c r="B35" s="891" t="s">
        <v>368</v>
      </c>
      <c r="C35" s="852" t="s">
        <v>71</v>
      </c>
      <c r="D35" s="852" t="s">
        <v>369</v>
      </c>
      <c r="E35" s="852" t="s">
        <v>375</v>
      </c>
      <c r="F35" s="852" t="s">
        <v>354</v>
      </c>
      <c r="G35" s="853">
        <v>1</v>
      </c>
      <c r="H35" s="846"/>
      <c r="I35" s="846"/>
      <c r="J35" s="853"/>
      <c r="K35" s="853" t="s">
        <v>348</v>
      </c>
      <c r="L35" s="853"/>
      <c r="M35" s="853"/>
      <c r="N35" s="855"/>
      <c r="O35" s="856" t="s">
        <v>372</v>
      </c>
      <c r="P35" s="854">
        <v>13500</v>
      </c>
    </row>
    <row r="36" spans="1:16" ht="33.75" x14ac:dyDescent="0.25">
      <c r="A36" s="790">
        <v>15</v>
      </c>
      <c r="B36" s="891" t="s">
        <v>368</v>
      </c>
      <c r="C36" s="852" t="s">
        <v>71</v>
      </c>
      <c r="D36" s="852" t="s">
        <v>369</v>
      </c>
      <c r="E36" s="852" t="s">
        <v>376</v>
      </c>
      <c r="F36" s="852" t="s">
        <v>354</v>
      </c>
      <c r="G36" s="853">
        <v>1</v>
      </c>
      <c r="H36" s="846"/>
      <c r="I36" s="846"/>
      <c r="J36" s="853"/>
      <c r="K36" s="853" t="s">
        <v>348</v>
      </c>
      <c r="L36" s="853"/>
      <c r="M36" s="853"/>
      <c r="N36" s="855" t="s">
        <v>1135</v>
      </c>
      <c r="O36" s="856" t="s">
        <v>372</v>
      </c>
      <c r="P36" s="854">
        <v>160000</v>
      </c>
    </row>
    <row r="37" spans="1:16" ht="33.75" x14ac:dyDescent="0.25">
      <c r="A37" s="790">
        <v>16</v>
      </c>
      <c r="B37" s="891" t="s">
        <v>368</v>
      </c>
      <c r="C37" s="852" t="s">
        <v>71</v>
      </c>
      <c r="D37" s="852" t="s">
        <v>369</v>
      </c>
      <c r="E37" s="858" t="s">
        <v>388</v>
      </c>
      <c r="F37" s="852" t="s">
        <v>354</v>
      </c>
      <c r="G37" s="853">
        <v>1</v>
      </c>
      <c r="H37" s="846">
        <v>60000</v>
      </c>
      <c r="I37" s="846">
        <v>60000</v>
      </c>
      <c r="J37" s="853"/>
      <c r="K37" s="853" t="s">
        <v>348</v>
      </c>
      <c r="L37" s="853"/>
      <c r="M37" s="853"/>
      <c r="N37" s="855" t="s">
        <v>389</v>
      </c>
      <c r="O37" s="856"/>
      <c r="P37" s="859"/>
    </row>
    <row r="38" spans="1:16" ht="45" x14ac:dyDescent="0.25">
      <c r="A38" s="790">
        <v>17</v>
      </c>
      <c r="B38" s="891" t="s">
        <v>368</v>
      </c>
      <c r="C38" s="852" t="s">
        <v>71</v>
      </c>
      <c r="D38" s="852" t="s">
        <v>369</v>
      </c>
      <c r="E38" s="852" t="s">
        <v>390</v>
      </c>
      <c r="F38" s="852" t="s">
        <v>354</v>
      </c>
      <c r="G38" s="853">
        <v>1</v>
      </c>
      <c r="H38" s="846"/>
      <c r="I38" s="846"/>
      <c r="J38" s="853"/>
      <c r="K38" s="853"/>
      <c r="L38" s="853"/>
      <c r="M38" s="853" t="s">
        <v>348</v>
      </c>
      <c r="N38" s="855"/>
      <c r="O38" s="856" t="s">
        <v>372</v>
      </c>
      <c r="P38" s="854">
        <v>25000</v>
      </c>
    </row>
    <row r="39" spans="1:16" ht="45" x14ac:dyDescent="0.25">
      <c r="A39" s="790">
        <v>18</v>
      </c>
      <c r="B39" s="891" t="s">
        <v>368</v>
      </c>
      <c r="C39" s="852" t="s">
        <v>71</v>
      </c>
      <c r="D39" s="852" t="s">
        <v>369</v>
      </c>
      <c r="E39" s="852" t="s">
        <v>379</v>
      </c>
      <c r="F39" s="852" t="s">
        <v>354</v>
      </c>
      <c r="G39" s="853">
        <v>2</v>
      </c>
      <c r="H39" s="846">
        <v>145000</v>
      </c>
      <c r="I39" s="846">
        <v>145000</v>
      </c>
      <c r="J39" s="853"/>
      <c r="K39" s="853" t="s">
        <v>348</v>
      </c>
      <c r="L39" s="853"/>
      <c r="M39" s="853"/>
      <c r="N39" s="855" t="s">
        <v>391</v>
      </c>
      <c r="O39" s="856"/>
      <c r="P39" s="859"/>
    </row>
    <row r="40" spans="1:16" ht="45" x14ac:dyDescent="0.25">
      <c r="A40" s="790">
        <v>19</v>
      </c>
      <c r="B40" s="891" t="s">
        <v>368</v>
      </c>
      <c r="C40" s="852" t="s">
        <v>71</v>
      </c>
      <c r="D40" s="852" t="s">
        <v>369</v>
      </c>
      <c r="E40" s="852" t="s">
        <v>382</v>
      </c>
      <c r="F40" s="852" t="s">
        <v>354</v>
      </c>
      <c r="G40" s="853">
        <v>2</v>
      </c>
      <c r="H40" s="846">
        <v>40000</v>
      </c>
      <c r="I40" s="846">
        <v>40000</v>
      </c>
      <c r="J40" s="853"/>
      <c r="K40" s="853" t="s">
        <v>348</v>
      </c>
      <c r="L40" s="853"/>
      <c r="M40" s="853"/>
      <c r="N40" s="855"/>
      <c r="O40" s="856"/>
      <c r="P40" s="859"/>
    </row>
    <row r="41" spans="1:16" ht="22.5" x14ac:dyDescent="0.25">
      <c r="A41" s="790">
        <v>20</v>
      </c>
      <c r="B41" s="891" t="s">
        <v>368</v>
      </c>
      <c r="C41" s="852" t="s">
        <v>71</v>
      </c>
      <c r="D41" s="852" t="s">
        <v>369</v>
      </c>
      <c r="E41" s="858" t="s">
        <v>392</v>
      </c>
      <c r="F41" s="852" t="s">
        <v>354</v>
      </c>
      <c r="G41" s="853">
        <v>3</v>
      </c>
      <c r="H41" s="846">
        <v>25000</v>
      </c>
      <c r="I41" s="846">
        <v>25000</v>
      </c>
      <c r="J41" s="853"/>
      <c r="K41" s="853"/>
      <c r="L41" s="853"/>
      <c r="M41" s="853" t="s">
        <v>348</v>
      </c>
      <c r="N41" s="855" t="s">
        <v>385</v>
      </c>
      <c r="O41" s="856"/>
      <c r="P41" s="859"/>
    </row>
    <row r="42" spans="1:16" ht="67.5" x14ac:dyDescent="0.25">
      <c r="A42" s="790">
        <v>21</v>
      </c>
      <c r="B42" s="891" t="s">
        <v>368</v>
      </c>
      <c r="C42" s="852" t="s">
        <v>71</v>
      </c>
      <c r="D42" s="852" t="s">
        <v>369</v>
      </c>
      <c r="E42" s="852" t="s">
        <v>393</v>
      </c>
      <c r="F42" s="852" t="s">
        <v>354</v>
      </c>
      <c r="G42" s="853">
        <v>3</v>
      </c>
      <c r="H42" s="846">
        <v>13000</v>
      </c>
      <c r="I42" s="846">
        <v>13000</v>
      </c>
      <c r="J42" s="853"/>
      <c r="K42" s="853"/>
      <c r="L42" s="853"/>
      <c r="M42" s="853" t="s">
        <v>348</v>
      </c>
      <c r="N42" s="855" t="s">
        <v>394</v>
      </c>
      <c r="O42" s="856"/>
      <c r="P42" s="859"/>
    </row>
    <row r="43" spans="1:16" ht="45" x14ac:dyDescent="0.25">
      <c r="A43" s="790">
        <v>22</v>
      </c>
      <c r="B43" s="891" t="s">
        <v>368</v>
      </c>
      <c r="C43" s="852" t="s">
        <v>71</v>
      </c>
      <c r="D43" s="852" t="s">
        <v>369</v>
      </c>
      <c r="E43" s="852" t="s">
        <v>383</v>
      </c>
      <c r="F43" s="852" t="s">
        <v>354</v>
      </c>
      <c r="G43" s="853">
        <v>3</v>
      </c>
      <c r="H43" s="846">
        <v>60000</v>
      </c>
      <c r="I43" s="846">
        <v>60000</v>
      </c>
      <c r="J43" s="853"/>
      <c r="K43" s="853" t="s">
        <v>348</v>
      </c>
      <c r="L43" s="853"/>
      <c r="M43" s="853"/>
      <c r="N43" s="855"/>
      <c r="O43" s="856"/>
      <c r="P43" s="859"/>
    </row>
    <row r="44" spans="1:16" ht="78.75" x14ac:dyDescent="0.25">
      <c r="A44" s="790">
        <v>23</v>
      </c>
      <c r="B44" s="890" t="s">
        <v>368</v>
      </c>
      <c r="C44" s="786" t="s">
        <v>71</v>
      </c>
      <c r="D44" s="786" t="s">
        <v>369</v>
      </c>
      <c r="E44" s="786" t="s">
        <v>1133</v>
      </c>
      <c r="F44" s="786" t="s">
        <v>354</v>
      </c>
      <c r="G44" s="845"/>
      <c r="H44" s="846"/>
      <c r="I44" s="846"/>
      <c r="J44" s="845"/>
      <c r="K44" s="845" t="s">
        <v>348</v>
      </c>
      <c r="L44" s="845"/>
      <c r="M44" s="845"/>
      <c r="N44" s="847"/>
      <c r="O44" s="848"/>
      <c r="P44" s="849" t="s">
        <v>1134</v>
      </c>
    </row>
    <row r="45" spans="1:16" x14ac:dyDescent="0.25">
      <c r="B45" s="827"/>
      <c r="C45" s="827"/>
      <c r="D45" s="827"/>
      <c r="E45" s="827"/>
      <c r="F45" s="827"/>
      <c r="G45" s="827"/>
      <c r="H45" s="827"/>
      <c r="I45" s="827"/>
      <c r="J45" s="827"/>
      <c r="K45" s="827"/>
      <c r="L45" s="827"/>
      <c r="M45" s="827"/>
      <c r="N45" s="827"/>
      <c r="O45" s="827"/>
      <c r="P45" s="827"/>
    </row>
    <row r="46" spans="1:16" ht="33.75" x14ac:dyDescent="0.25">
      <c r="A46" s="790">
        <v>24</v>
      </c>
      <c r="B46" s="851" t="s">
        <v>368</v>
      </c>
      <c r="C46" s="852" t="s">
        <v>107</v>
      </c>
      <c r="D46" s="852" t="s">
        <v>369</v>
      </c>
      <c r="E46" s="852" t="s">
        <v>396</v>
      </c>
      <c r="F46" s="852" t="s">
        <v>354</v>
      </c>
      <c r="G46" s="853">
        <v>1</v>
      </c>
      <c r="H46" s="846">
        <v>80000</v>
      </c>
      <c r="I46" s="846">
        <v>80000</v>
      </c>
      <c r="J46" s="853"/>
      <c r="K46" s="853" t="s">
        <v>348</v>
      </c>
      <c r="L46" s="853"/>
      <c r="M46" s="853"/>
      <c r="N46" s="855" t="s">
        <v>395</v>
      </c>
      <c r="O46" s="856"/>
      <c r="P46" s="859"/>
    </row>
    <row r="47" spans="1:16" ht="22.5" x14ac:dyDescent="0.25">
      <c r="A47" s="790">
        <v>25</v>
      </c>
      <c r="B47" s="851" t="s">
        <v>368</v>
      </c>
      <c r="C47" s="852" t="s">
        <v>107</v>
      </c>
      <c r="D47" s="852" t="s">
        <v>369</v>
      </c>
      <c r="E47" s="852" t="s">
        <v>397</v>
      </c>
      <c r="F47" s="852" t="s">
        <v>354</v>
      </c>
      <c r="G47" s="853">
        <v>1</v>
      </c>
      <c r="H47" s="854"/>
      <c r="I47" s="854"/>
      <c r="J47" s="853"/>
      <c r="K47" s="853" t="s">
        <v>348</v>
      </c>
      <c r="L47" s="853"/>
      <c r="M47" s="853"/>
      <c r="N47" s="855" t="s">
        <v>398</v>
      </c>
      <c r="O47" s="856" t="s">
        <v>372</v>
      </c>
      <c r="P47" s="854">
        <v>210000</v>
      </c>
    </row>
    <row r="48" spans="1:16" ht="33.75" x14ac:dyDescent="0.25">
      <c r="A48" s="790">
        <v>26</v>
      </c>
      <c r="B48" s="851" t="s">
        <v>368</v>
      </c>
      <c r="C48" s="852" t="s">
        <v>107</v>
      </c>
      <c r="D48" s="852" t="s">
        <v>369</v>
      </c>
      <c r="E48" s="852" t="s">
        <v>376</v>
      </c>
      <c r="F48" s="852" t="s">
        <v>354</v>
      </c>
      <c r="G48" s="853">
        <v>1</v>
      </c>
      <c r="H48" s="861"/>
      <c r="I48" s="861"/>
      <c r="J48" s="853"/>
      <c r="K48" s="853" t="s">
        <v>348</v>
      </c>
      <c r="L48" s="853"/>
      <c r="M48" s="853"/>
      <c r="N48" s="855" t="s">
        <v>1136</v>
      </c>
      <c r="O48" s="856" t="s">
        <v>372</v>
      </c>
      <c r="P48" s="854">
        <v>160000</v>
      </c>
    </row>
    <row r="49" spans="1:16" ht="45" x14ac:dyDescent="0.25">
      <c r="A49" s="790">
        <v>27</v>
      </c>
      <c r="B49" s="851" t="s">
        <v>368</v>
      </c>
      <c r="C49" s="852" t="s">
        <v>107</v>
      </c>
      <c r="D49" s="852" t="s">
        <v>369</v>
      </c>
      <c r="E49" s="852" t="s">
        <v>399</v>
      </c>
      <c r="F49" s="852" t="s">
        <v>354</v>
      </c>
      <c r="G49" s="853">
        <v>2</v>
      </c>
      <c r="H49" s="854">
        <v>60000</v>
      </c>
      <c r="I49" s="854">
        <v>60000</v>
      </c>
      <c r="J49" s="853"/>
      <c r="K49" s="853" t="s">
        <v>348</v>
      </c>
      <c r="L49" s="853"/>
      <c r="M49" s="853"/>
      <c r="N49" s="855"/>
      <c r="O49" s="856"/>
      <c r="P49" s="859"/>
    </row>
    <row r="50" spans="1:16" ht="22.5" x14ac:dyDescent="0.25">
      <c r="A50" s="790">
        <v>28</v>
      </c>
      <c r="B50" s="851" t="s">
        <v>368</v>
      </c>
      <c r="C50" s="852" t="s">
        <v>107</v>
      </c>
      <c r="D50" s="852" t="s">
        <v>369</v>
      </c>
      <c r="E50" s="858" t="s">
        <v>392</v>
      </c>
      <c r="F50" s="852" t="s">
        <v>354</v>
      </c>
      <c r="G50" s="853">
        <v>3</v>
      </c>
      <c r="H50" s="861">
        <v>25000</v>
      </c>
      <c r="I50" s="861">
        <v>25000</v>
      </c>
      <c r="J50" s="853"/>
      <c r="K50" s="853"/>
      <c r="L50" s="853"/>
      <c r="M50" s="853" t="s">
        <v>348</v>
      </c>
      <c r="N50" s="855" t="s">
        <v>400</v>
      </c>
      <c r="O50" s="856"/>
      <c r="P50" s="859"/>
    </row>
    <row r="51" spans="1:16" x14ac:dyDescent="0.25">
      <c r="A51" s="790">
        <v>29</v>
      </c>
      <c r="B51" s="851"/>
      <c r="C51" s="852"/>
      <c r="D51" s="852"/>
      <c r="E51" s="858"/>
      <c r="F51" s="852"/>
      <c r="G51" s="853"/>
      <c r="H51" s="862"/>
      <c r="I51" s="862"/>
      <c r="J51" s="853"/>
      <c r="K51" s="853"/>
      <c r="L51" s="853"/>
      <c r="M51" s="853"/>
      <c r="N51" s="855"/>
      <c r="O51" s="856"/>
      <c r="P51" s="859"/>
    </row>
    <row r="52" spans="1:16" ht="45" x14ac:dyDescent="0.25">
      <c r="A52" s="790">
        <v>30</v>
      </c>
      <c r="B52" s="851" t="s">
        <v>368</v>
      </c>
      <c r="C52" s="852" t="s">
        <v>401</v>
      </c>
      <c r="D52" s="852" t="s">
        <v>369</v>
      </c>
      <c r="E52" s="852" t="s">
        <v>379</v>
      </c>
      <c r="F52" s="852" t="s">
        <v>354</v>
      </c>
      <c r="G52" s="853">
        <v>1</v>
      </c>
      <c r="H52" s="854">
        <v>190000</v>
      </c>
      <c r="I52" s="854">
        <v>190000</v>
      </c>
      <c r="J52" s="853"/>
      <c r="K52" s="853" t="s">
        <v>348</v>
      </c>
      <c r="L52" s="853"/>
      <c r="M52" s="853"/>
      <c r="N52" s="855"/>
      <c r="O52" s="856" t="s">
        <v>372</v>
      </c>
      <c r="P52" s="854">
        <v>145000</v>
      </c>
    </row>
    <row r="53" spans="1:16" ht="45" x14ac:dyDescent="0.25">
      <c r="A53" s="790">
        <v>31</v>
      </c>
      <c r="B53" s="851" t="s">
        <v>368</v>
      </c>
      <c r="C53" s="852" t="s">
        <v>401</v>
      </c>
      <c r="D53" s="852" t="s">
        <v>369</v>
      </c>
      <c r="E53" s="852" t="s">
        <v>390</v>
      </c>
      <c r="F53" s="852" t="s">
        <v>354</v>
      </c>
      <c r="G53" s="853">
        <v>2</v>
      </c>
      <c r="H53" s="854">
        <v>25000</v>
      </c>
      <c r="I53" s="854">
        <v>25000</v>
      </c>
      <c r="J53" s="853"/>
      <c r="K53" s="853"/>
      <c r="L53" s="853"/>
      <c r="M53" s="853" t="s">
        <v>348</v>
      </c>
      <c r="N53" s="855"/>
      <c r="O53" s="856"/>
      <c r="P53" s="859"/>
    </row>
    <row r="54" spans="1:16" ht="22.5" x14ac:dyDescent="0.25">
      <c r="A54" s="790">
        <v>32</v>
      </c>
      <c r="B54" s="851" t="s">
        <v>368</v>
      </c>
      <c r="C54" s="852" t="s">
        <v>401</v>
      </c>
      <c r="D54" s="852" t="s">
        <v>369</v>
      </c>
      <c r="E54" s="852" t="s">
        <v>402</v>
      </c>
      <c r="F54" s="852" t="s">
        <v>354</v>
      </c>
      <c r="G54" s="853">
        <v>2</v>
      </c>
      <c r="H54" s="854">
        <v>55000</v>
      </c>
      <c r="I54" s="854">
        <v>55000</v>
      </c>
      <c r="J54" s="853"/>
      <c r="K54" s="853" t="s">
        <v>348</v>
      </c>
      <c r="L54" s="853"/>
      <c r="M54" s="853"/>
      <c r="N54" s="855"/>
      <c r="O54" s="856"/>
      <c r="P54" s="859"/>
    </row>
    <row r="55" spans="1:16" x14ac:dyDescent="0.25">
      <c r="H55" t="s">
        <v>1164</v>
      </c>
      <c r="I55" s="833">
        <f>SUM(I20:I54)</f>
        <v>1121000</v>
      </c>
      <c r="P55" s="796">
        <f>SUM(P22:P54)</f>
        <v>2570500</v>
      </c>
    </row>
  </sheetData>
  <mergeCells count="26">
    <mergeCell ref="B13:E13"/>
    <mergeCell ref="B14:E14"/>
    <mergeCell ref="B15:E15"/>
    <mergeCell ref="I18:I19"/>
    <mergeCell ref="A18:A19"/>
    <mergeCell ref="B18:B19"/>
    <mergeCell ref="C18:C19"/>
    <mergeCell ref="D18:D19"/>
    <mergeCell ref="E18:E19"/>
    <mergeCell ref="F18:F19"/>
    <mergeCell ref="B8:E8"/>
    <mergeCell ref="B9:E9"/>
    <mergeCell ref="B10:E10"/>
    <mergeCell ref="B11:E11"/>
    <mergeCell ref="B12:E12"/>
    <mergeCell ref="B3:E3"/>
    <mergeCell ref="B4:E4"/>
    <mergeCell ref="B5:E5"/>
    <mergeCell ref="B6:E6"/>
    <mergeCell ref="B7:E7"/>
    <mergeCell ref="P18:P19"/>
    <mergeCell ref="G18:G19"/>
    <mergeCell ref="H18:H19"/>
    <mergeCell ref="J18:M18"/>
    <mergeCell ref="N18:N19"/>
    <mergeCell ref="O18:O19"/>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1"/>
  <sheetViews>
    <sheetView topLeftCell="A37" zoomScaleNormal="100" workbookViewId="0">
      <selection activeCell="H68" sqref="H68"/>
    </sheetView>
  </sheetViews>
  <sheetFormatPr defaultRowHeight="15" x14ac:dyDescent="0.25"/>
  <cols>
    <col min="1" max="1" width="12.28515625" customWidth="1"/>
    <col min="4" max="4" width="16.28515625" customWidth="1"/>
    <col min="7" max="9" width="13.28515625" customWidth="1"/>
    <col min="15" max="15" width="15.7109375" customWidth="1"/>
    <col min="16" max="16" width="26.28515625" bestFit="1" customWidth="1"/>
  </cols>
  <sheetData>
    <row r="1" spans="1:20" ht="21" x14ac:dyDescent="0.25">
      <c r="A1" s="841" t="s">
        <v>1168</v>
      </c>
      <c r="B1" s="649"/>
      <c r="C1" s="663"/>
      <c r="D1" s="662"/>
      <c r="E1" s="649"/>
      <c r="F1" s="649"/>
      <c r="G1" s="664"/>
      <c r="H1" s="664"/>
      <c r="I1" s="649"/>
      <c r="J1" s="649"/>
      <c r="K1" s="649"/>
      <c r="L1" s="649"/>
      <c r="M1" s="649"/>
      <c r="N1" s="649"/>
      <c r="O1" s="663"/>
    </row>
    <row r="2" spans="1:20" x14ac:dyDescent="0.25">
      <c r="A2" s="834" t="s">
        <v>255</v>
      </c>
      <c r="B2" s="835"/>
      <c r="C2" s="836"/>
      <c r="D2" s="837"/>
      <c r="E2" s="837"/>
      <c r="G2" s="659"/>
      <c r="H2" s="659"/>
      <c r="I2" s="659"/>
      <c r="J2" s="660"/>
      <c r="K2" s="660"/>
      <c r="L2" s="660"/>
      <c r="M2" s="660"/>
      <c r="O2" s="658"/>
      <c r="P2" s="658"/>
      <c r="Q2" s="658"/>
      <c r="R2" s="658"/>
      <c r="S2" s="658"/>
      <c r="T2" s="658"/>
    </row>
    <row r="3" spans="1:20" x14ac:dyDescent="0.25">
      <c r="A3" s="838" t="s">
        <v>256</v>
      </c>
      <c r="B3" s="1068" t="s">
        <v>257</v>
      </c>
      <c r="C3" s="1068"/>
      <c r="D3" s="1068"/>
      <c r="E3" s="1068"/>
      <c r="G3" s="659"/>
      <c r="H3" s="659"/>
      <c r="I3" s="659"/>
      <c r="J3" s="660"/>
      <c r="K3" s="660"/>
      <c r="L3" s="660"/>
      <c r="M3" s="660"/>
      <c r="O3" s="658"/>
      <c r="P3" s="658"/>
      <c r="Q3" s="658"/>
      <c r="R3" s="658"/>
      <c r="S3" s="658"/>
      <c r="T3" s="658"/>
    </row>
    <row r="4" spans="1:20" x14ac:dyDescent="0.25">
      <c r="A4" s="839" t="s">
        <v>258</v>
      </c>
      <c r="B4" s="1068" t="s">
        <v>259</v>
      </c>
      <c r="C4" s="1068"/>
      <c r="D4" s="1068"/>
      <c r="E4" s="1068"/>
      <c r="G4" s="659"/>
      <c r="H4" s="659"/>
      <c r="I4" s="659"/>
      <c r="J4" s="660"/>
      <c r="K4" s="660"/>
      <c r="L4" s="660"/>
      <c r="M4" s="660"/>
      <c r="O4" s="658"/>
      <c r="P4" s="658"/>
      <c r="Q4" s="658"/>
      <c r="R4" s="658"/>
      <c r="S4" s="658"/>
      <c r="T4" s="658"/>
    </row>
    <row r="5" spans="1:20" ht="15" customHeight="1" x14ac:dyDescent="0.25">
      <c r="A5" s="839" t="s">
        <v>260</v>
      </c>
      <c r="B5" s="1068" t="s">
        <v>261</v>
      </c>
      <c r="C5" s="1068"/>
      <c r="D5" s="1068"/>
      <c r="E5" s="1068"/>
      <c r="G5" s="659"/>
      <c r="H5" s="659"/>
      <c r="I5" s="659"/>
      <c r="J5" s="660"/>
      <c r="K5" s="660"/>
      <c r="L5" s="660"/>
      <c r="M5" s="660"/>
      <c r="O5" s="658"/>
      <c r="P5" s="658"/>
      <c r="Q5" s="658"/>
      <c r="R5" s="658"/>
      <c r="S5" s="658"/>
      <c r="T5" s="658"/>
    </row>
    <row r="6" spans="1:20" ht="15" customHeight="1" x14ac:dyDescent="0.25">
      <c r="A6" s="839" t="s">
        <v>262</v>
      </c>
      <c r="B6" s="1068" t="s">
        <v>263</v>
      </c>
      <c r="C6" s="1068"/>
      <c r="D6" s="1068"/>
      <c r="E6" s="1068"/>
      <c r="G6" s="659"/>
      <c r="H6" s="659"/>
      <c r="I6" s="659"/>
      <c r="J6" s="660"/>
      <c r="K6" s="660"/>
      <c r="L6" s="660"/>
      <c r="M6" s="660"/>
      <c r="O6" s="658"/>
      <c r="P6" s="658"/>
      <c r="Q6" s="658"/>
      <c r="R6" s="658"/>
      <c r="S6" s="658"/>
      <c r="T6" s="658"/>
    </row>
    <row r="7" spans="1:20" ht="15" customHeight="1" x14ac:dyDescent="0.25">
      <c r="A7" s="839" t="s">
        <v>264</v>
      </c>
      <c r="B7" s="1068" t="s">
        <v>265</v>
      </c>
      <c r="C7" s="1068"/>
      <c r="D7" s="1068"/>
      <c r="E7" s="1068"/>
      <c r="G7" s="659"/>
      <c r="H7" s="659"/>
      <c r="I7" s="659"/>
      <c r="J7" s="660"/>
      <c r="K7" s="660"/>
      <c r="L7" s="660"/>
      <c r="M7" s="660"/>
      <c r="O7" s="658"/>
      <c r="P7" s="658"/>
      <c r="Q7" s="658"/>
      <c r="R7" s="658"/>
      <c r="S7" s="658"/>
      <c r="T7" s="658"/>
    </row>
    <row r="8" spans="1:20" ht="29.25" customHeight="1" x14ac:dyDescent="0.25">
      <c r="A8" s="839" t="s">
        <v>266</v>
      </c>
      <c r="B8" s="1068" t="s">
        <v>267</v>
      </c>
      <c r="C8" s="1068"/>
      <c r="D8" s="1068"/>
      <c r="E8" s="1068"/>
      <c r="G8" s="659"/>
      <c r="H8" s="659"/>
      <c r="I8" s="659"/>
      <c r="J8" s="660"/>
      <c r="K8" s="660"/>
      <c r="L8" s="660"/>
      <c r="M8" s="660"/>
      <c r="O8" s="658"/>
      <c r="P8" s="658"/>
      <c r="Q8" s="658"/>
      <c r="R8" s="658"/>
      <c r="S8" s="658"/>
      <c r="T8" s="658"/>
    </row>
    <row r="9" spans="1:20" ht="15" customHeight="1" x14ac:dyDescent="0.25">
      <c r="A9" s="839" t="s">
        <v>268</v>
      </c>
      <c r="B9" s="1068" t="s">
        <v>269</v>
      </c>
      <c r="C9" s="1068"/>
      <c r="D9" s="1068"/>
      <c r="E9" s="1068"/>
      <c r="G9" s="659"/>
      <c r="H9" s="659"/>
      <c r="I9" s="659"/>
      <c r="J9" s="660"/>
      <c r="K9" s="660"/>
      <c r="L9" s="660"/>
      <c r="M9" s="660"/>
      <c r="O9" s="658"/>
      <c r="P9" s="658"/>
      <c r="Q9" s="658"/>
      <c r="R9" s="658"/>
      <c r="S9" s="658"/>
      <c r="T9" s="658"/>
    </row>
    <row r="10" spans="1:20" ht="15" customHeight="1" x14ac:dyDescent="0.25">
      <c r="A10" s="839" t="s">
        <v>270</v>
      </c>
      <c r="B10" s="1068" t="s">
        <v>271</v>
      </c>
      <c r="C10" s="1068"/>
      <c r="D10" s="1068"/>
      <c r="E10" s="1068"/>
      <c r="G10" s="659"/>
      <c r="H10" s="659"/>
      <c r="I10" s="659"/>
      <c r="J10" s="660"/>
      <c r="K10" s="660"/>
      <c r="L10" s="660"/>
      <c r="M10" s="660"/>
      <c r="O10" s="658"/>
      <c r="P10" s="658"/>
      <c r="Q10" s="658"/>
      <c r="R10" s="658"/>
      <c r="S10" s="658"/>
      <c r="T10" s="658"/>
    </row>
    <row r="11" spans="1:20" ht="23.25" customHeight="1" x14ac:dyDescent="0.25">
      <c r="A11" s="839" t="s">
        <v>272</v>
      </c>
      <c r="B11" s="1068" t="s">
        <v>273</v>
      </c>
      <c r="C11" s="1068"/>
      <c r="D11" s="1068"/>
      <c r="E11" s="1068"/>
      <c r="G11" s="659"/>
      <c r="H11" s="659"/>
      <c r="I11" s="659"/>
      <c r="J11" s="660"/>
      <c r="K11" s="660"/>
      <c r="L11" s="660"/>
      <c r="M11" s="660"/>
      <c r="O11" s="658"/>
      <c r="P11" s="658"/>
      <c r="Q11" s="658"/>
      <c r="R11" s="658"/>
      <c r="S11" s="658"/>
      <c r="T11" s="658"/>
    </row>
    <row r="12" spans="1:20" ht="22.5" customHeight="1" x14ac:dyDescent="0.25">
      <c r="A12" s="839" t="s">
        <v>274</v>
      </c>
      <c r="B12" s="1068" t="s">
        <v>275</v>
      </c>
      <c r="C12" s="1068"/>
      <c r="D12" s="1068"/>
      <c r="E12" s="1068"/>
      <c r="G12" s="659"/>
      <c r="H12" s="659"/>
      <c r="I12" s="659"/>
      <c r="J12" s="660"/>
      <c r="K12" s="660"/>
      <c r="L12" s="660"/>
      <c r="M12" s="660"/>
      <c r="O12" s="658"/>
      <c r="P12" s="658"/>
      <c r="Q12" s="658"/>
      <c r="R12" s="658"/>
      <c r="S12" s="658"/>
      <c r="T12" s="658"/>
    </row>
    <row r="13" spans="1:20" ht="23.25" customHeight="1" x14ac:dyDescent="0.25">
      <c r="A13" s="839" t="s">
        <v>276</v>
      </c>
      <c r="B13" s="1068" t="s">
        <v>277</v>
      </c>
      <c r="C13" s="1068"/>
      <c r="D13" s="1068"/>
      <c r="E13" s="1068"/>
      <c r="G13" s="659"/>
      <c r="H13" s="659"/>
      <c r="I13" s="659"/>
      <c r="J13" s="660"/>
      <c r="K13" s="660"/>
      <c r="L13" s="660"/>
      <c r="M13" s="660"/>
      <c r="O13" s="658"/>
      <c r="P13" s="658"/>
      <c r="Q13" s="658"/>
      <c r="R13" s="658"/>
      <c r="S13" s="658"/>
      <c r="T13" s="658"/>
    </row>
    <row r="14" spans="1:20" ht="20.25" customHeight="1" x14ac:dyDescent="0.25">
      <c r="A14" s="839" t="s">
        <v>278</v>
      </c>
      <c r="B14" s="1068" t="s">
        <v>279</v>
      </c>
      <c r="C14" s="1068"/>
      <c r="D14" s="1068"/>
      <c r="E14" s="1068"/>
      <c r="G14" s="659"/>
      <c r="H14" s="659"/>
      <c r="I14" s="659"/>
      <c r="J14" s="660"/>
      <c r="K14" s="660"/>
      <c r="L14" s="660"/>
      <c r="M14" s="660"/>
      <c r="Q14" s="658"/>
      <c r="R14" s="658"/>
      <c r="S14" s="658"/>
      <c r="T14" s="658"/>
    </row>
    <row r="15" spans="1:20" ht="15" customHeight="1" x14ac:dyDescent="0.25">
      <c r="A15" s="839" t="s">
        <v>280</v>
      </c>
      <c r="B15" s="1068" t="s">
        <v>281</v>
      </c>
      <c r="C15" s="1068"/>
      <c r="D15" s="1068"/>
      <c r="E15" s="1068"/>
      <c r="G15" s="659"/>
      <c r="H15" s="659"/>
      <c r="I15" s="659"/>
      <c r="J15" s="660"/>
      <c r="K15" s="660"/>
      <c r="L15" s="660"/>
      <c r="M15" s="660"/>
      <c r="Q15" s="658"/>
      <c r="R15" s="658"/>
      <c r="S15" s="658"/>
      <c r="T15" s="658"/>
    </row>
    <row r="16" spans="1:20" x14ac:dyDescent="0.25">
      <c r="A16" s="658"/>
      <c r="B16" s="658"/>
      <c r="C16" s="658"/>
      <c r="D16" s="658"/>
      <c r="E16" s="658"/>
      <c r="F16" s="658"/>
      <c r="G16" s="658"/>
      <c r="H16" s="658"/>
      <c r="I16" s="658"/>
      <c r="J16" s="658"/>
      <c r="K16" s="658"/>
      <c r="L16" s="658"/>
      <c r="M16" s="658"/>
      <c r="N16" s="658"/>
      <c r="O16" s="658"/>
      <c r="P16" s="658"/>
      <c r="Q16" s="658"/>
      <c r="R16" s="658"/>
      <c r="S16" s="658"/>
      <c r="T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842" t="s">
        <v>280</v>
      </c>
      <c r="O17" s="863"/>
      <c r="P17" s="863"/>
      <c r="Q17" s="824"/>
      <c r="R17" s="824"/>
      <c r="S17" s="824"/>
      <c r="T17" s="824"/>
    </row>
    <row r="18" spans="1:20" ht="14.45" customHeight="1" x14ac:dyDescent="0.25">
      <c r="A18" s="1069" t="s">
        <v>282</v>
      </c>
      <c r="B18" s="1069" t="s">
        <v>1200</v>
      </c>
      <c r="C18" s="1069" t="s">
        <v>284</v>
      </c>
      <c r="D18" s="1069" t="s">
        <v>285</v>
      </c>
      <c r="E18" s="1064" t="s">
        <v>286</v>
      </c>
      <c r="F18" s="1064" t="s">
        <v>287</v>
      </c>
      <c r="G18" s="1064" t="s">
        <v>288</v>
      </c>
      <c r="H18" s="1066" t="s">
        <v>1169</v>
      </c>
      <c r="I18" s="1066" t="s">
        <v>1166</v>
      </c>
      <c r="J18" s="1069" t="s">
        <v>289</v>
      </c>
      <c r="K18" s="1069"/>
      <c r="L18" s="1069"/>
      <c r="M18" s="1069"/>
      <c r="N18" s="1070" t="s">
        <v>290</v>
      </c>
      <c r="O18" s="1069" t="s">
        <v>366</v>
      </c>
      <c r="P18" s="1069" t="s">
        <v>403</v>
      </c>
    </row>
    <row r="19" spans="1:20" ht="30.75" customHeight="1" x14ac:dyDescent="0.25">
      <c r="A19" s="1072"/>
      <c r="B19" s="1072"/>
      <c r="C19" s="1072"/>
      <c r="D19" s="1072"/>
      <c r="E19" s="1065"/>
      <c r="F19" s="1065"/>
      <c r="G19" s="1065"/>
      <c r="H19" s="1064"/>
      <c r="I19" s="1064"/>
      <c r="J19" s="867" t="s">
        <v>1201</v>
      </c>
      <c r="K19" s="867" t="s">
        <v>292</v>
      </c>
      <c r="L19" s="867" t="s">
        <v>1202</v>
      </c>
      <c r="M19" s="868" t="s">
        <v>1203</v>
      </c>
      <c r="N19" s="1071"/>
      <c r="O19" s="1072"/>
      <c r="P19" s="1073"/>
    </row>
    <row r="20" spans="1:20" ht="157.5" x14ac:dyDescent="0.25">
      <c r="A20" s="893">
        <v>1</v>
      </c>
      <c r="B20" s="845" t="s">
        <v>368</v>
      </c>
      <c r="C20" s="845" t="s">
        <v>213</v>
      </c>
      <c r="D20" s="845" t="s">
        <v>369</v>
      </c>
      <c r="E20" s="845" t="s">
        <v>404</v>
      </c>
      <c r="F20" s="845" t="s">
        <v>354</v>
      </c>
      <c r="G20" s="864"/>
      <c r="H20" s="869">
        <v>140000</v>
      </c>
      <c r="I20" s="869">
        <v>140000</v>
      </c>
      <c r="J20" s="864"/>
      <c r="K20" s="845" t="s">
        <v>301</v>
      </c>
      <c r="L20" s="845"/>
      <c r="M20" s="870"/>
      <c r="N20" s="865" t="s">
        <v>405</v>
      </c>
      <c r="O20" s="864"/>
      <c r="P20" s="853"/>
    </row>
    <row r="21" spans="1:20" ht="157.5" x14ac:dyDescent="0.25">
      <c r="A21" s="893">
        <v>2</v>
      </c>
      <c r="B21" s="845" t="s">
        <v>368</v>
      </c>
      <c r="C21" s="845" t="s">
        <v>213</v>
      </c>
      <c r="D21" s="845" t="s">
        <v>369</v>
      </c>
      <c r="E21" s="845" t="s">
        <v>404</v>
      </c>
      <c r="F21" s="845" t="s">
        <v>354</v>
      </c>
      <c r="G21" s="864"/>
      <c r="H21" s="869">
        <v>140000</v>
      </c>
      <c r="I21" s="869">
        <v>140000</v>
      </c>
      <c r="J21" s="864"/>
      <c r="K21" s="845" t="s">
        <v>301</v>
      </c>
      <c r="L21" s="845"/>
      <c r="M21" s="870"/>
      <c r="N21" s="845" t="s">
        <v>405</v>
      </c>
      <c r="O21" s="871"/>
      <c r="P21" s="853"/>
    </row>
    <row r="22" spans="1:20" ht="67.5" x14ac:dyDescent="0.25">
      <c r="A22" s="893">
        <v>3</v>
      </c>
      <c r="B22" s="845" t="s">
        <v>368</v>
      </c>
      <c r="C22" s="845" t="s">
        <v>213</v>
      </c>
      <c r="D22" s="845" t="s">
        <v>369</v>
      </c>
      <c r="E22" s="845" t="s">
        <v>382</v>
      </c>
      <c r="F22" s="845" t="s">
        <v>354</v>
      </c>
      <c r="G22" s="845"/>
      <c r="H22" s="872">
        <v>40000</v>
      </c>
      <c r="I22" s="872">
        <v>40000</v>
      </c>
      <c r="J22" s="845"/>
      <c r="K22" s="845" t="s">
        <v>301</v>
      </c>
      <c r="L22" s="845"/>
      <c r="M22" s="845"/>
      <c r="N22" s="865"/>
      <c r="O22" s="872"/>
      <c r="P22" s="853"/>
    </row>
    <row r="23" spans="1:20" ht="67.5" x14ac:dyDescent="0.25">
      <c r="A23" s="893">
        <v>4</v>
      </c>
      <c r="B23" s="845" t="s">
        <v>368</v>
      </c>
      <c r="C23" s="845" t="s">
        <v>213</v>
      </c>
      <c r="D23" s="845" t="s">
        <v>369</v>
      </c>
      <c r="E23" s="845" t="s">
        <v>382</v>
      </c>
      <c r="F23" s="845" t="s">
        <v>354</v>
      </c>
      <c r="G23" s="845"/>
      <c r="H23" s="872">
        <v>40000</v>
      </c>
      <c r="I23" s="872">
        <v>40000</v>
      </c>
      <c r="J23" s="845"/>
      <c r="K23" s="845" t="s">
        <v>301</v>
      </c>
      <c r="L23" s="845"/>
      <c r="M23" s="845"/>
      <c r="N23" s="865"/>
      <c r="O23" s="872"/>
      <c r="P23" s="853"/>
    </row>
    <row r="24" spans="1:20" ht="67.5" x14ac:dyDescent="0.25">
      <c r="A24" s="893">
        <v>5</v>
      </c>
      <c r="B24" s="845" t="s">
        <v>368</v>
      </c>
      <c r="C24" s="845" t="s">
        <v>213</v>
      </c>
      <c r="D24" s="845" t="s">
        <v>369</v>
      </c>
      <c r="E24" s="845" t="s">
        <v>382</v>
      </c>
      <c r="F24" s="845" t="s">
        <v>354</v>
      </c>
      <c r="G24" s="845"/>
      <c r="H24" s="872">
        <v>40000</v>
      </c>
      <c r="I24" s="872">
        <v>40000</v>
      </c>
      <c r="J24" s="845"/>
      <c r="K24" s="845" t="s">
        <v>301</v>
      </c>
      <c r="L24" s="845"/>
      <c r="M24" s="845"/>
      <c r="N24" s="865"/>
      <c r="O24" s="872"/>
      <c r="P24" s="853"/>
    </row>
    <row r="25" spans="1:20" ht="56.25" x14ac:dyDescent="0.25">
      <c r="A25" s="893">
        <v>6</v>
      </c>
      <c r="B25" s="845" t="s">
        <v>368</v>
      </c>
      <c r="C25" s="845" t="s">
        <v>213</v>
      </c>
      <c r="D25" s="845" t="s">
        <v>369</v>
      </c>
      <c r="E25" s="845" t="s">
        <v>406</v>
      </c>
      <c r="F25" s="845" t="s">
        <v>354</v>
      </c>
      <c r="G25" s="845"/>
      <c r="H25" s="873">
        <v>40000</v>
      </c>
      <c r="I25" s="873">
        <v>40000</v>
      </c>
      <c r="J25" s="845"/>
      <c r="K25" s="845" t="s">
        <v>301</v>
      </c>
      <c r="L25" s="845"/>
      <c r="M25" s="845"/>
      <c r="N25" s="865"/>
      <c r="O25" s="872"/>
      <c r="P25" s="853"/>
    </row>
    <row r="26" spans="1:20" ht="45" x14ac:dyDescent="0.25">
      <c r="A26" s="893">
        <v>7</v>
      </c>
      <c r="B26" s="845" t="s">
        <v>368</v>
      </c>
      <c r="C26" s="845" t="s">
        <v>213</v>
      </c>
      <c r="D26" s="845" t="s">
        <v>369</v>
      </c>
      <c r="E26" s="845" t="s">
        <v>407</v>
      </c>
      <c r="F26" s="845" t="s">
        <v>354</v>
      </c>
      <c r="G26" s="866"/>
      <c r="H26" s="874"/>
      <c r="I26" s="874"/>
      <c r="J26" s="866"/>
      <c r="K26" s="866" t="s">
        <v>301</v>
      </c>
      <c r="L26" s="866"/>
      <c r="M26" s="866"/>
      <c r="N26" s="866"/>
      <c r="O26" s="872" t="s">
        <v>372</v>
      </c>
      <c r="P26" s="874">
        <v>70000</v>
      </c>
    </row>
    <row r="27" spans="1:20" ht="45" x14ac:dyDescent="0.25">
      <c r="A27" s="893">
        <v>8</v>
      </c>
      <c r="B27" s="845" t="s">
        <v>368</v>
      </c>
      <c r="C27" s="845" t="s">
        <v>213</v>
      </c>
      <c r="D27" s="845" t="s">
        <v>369</v>
      </c>
      <c r="E27" s="845" t="s">
        <v>408</v>
      </c>
      <c r="F27" s="845"/>
      <c r="G27" s="866"/>
      <c r="H27" s="874">
        <v>25000</v>
      </c>
      <c r="I27" s="874">
        <v>25000</v>
      </c>
      <c r="J27" s="866"/>
      <c r="K27" s="866"/>
      <c r="L27" s="866"/>
      <c r="M27" s="845" t="s">
        <v>301</v>
      </c>
      <c r="N27" s="865" t="s">
        <v>409</v>
      </c>
      <c r="O27" s="866" t="s">
        <v>410</v>
      </c>
      <c r="P27" s="875">
        <v>25000</v>
      </c>
    </row>
    <row r="28" spans="1:20" ht="78.75" x14ac:dyDescent="0.25">
      <c r="A28" s="893">
        <v>9</v>
      </c>
      <c r="B28" s="845" t="s">
        <v>368</v>
      </c>
      <c r="C28" s="845" t="s">
        <v>213</v>
      </c>
      <c r="D28" s="845" t="s">
        <v>369</v>
      </c>
      <c r="E28" s="845" t="s">
        <v>376</v>
      </c>
      <c r="F28" s="845" t="s">
        <v>354</v>
      </c>
      <c r="G28" s="845"/>
      <c r="H28" s="872"/>
      <c r="I28" s="872"/>
      <c r="J28" s="845"/>
      <c r="K28" s="845" t="s">
        <v>348</v>
      </c>
      <c r="L28" s="845"/>
      <c r="M28" s="845"/>
      <c r="N28" s="865" t="s">
        <v>411</v>
      </c>
      <c r="O28" s="872" t="s">
        <v>372</v>
      </c>
      <c r="P28" s="875">
        <v>160000</v>
      </c>
    </row>
    <row r="29" spans="1:20" ht="146.25" x14ac:dyDescent="0.25">
      <c r="A29" s="893">
        <v>10</v>
      </c>
      <c r="B29" s="845" t="s">
        <v>368</v>
      </c>
      <c r="C29" s="845" t="s">
        <v>213</v>
      </c>
      <c r="D29" s="845" t="s">
        <v>369</v>
      </c>
      <c r="E29" s="845" t="s">
        <v>412</v>
      </c>
      <c r="F29" s="845" t="s">
        <v>354</v>
      </c>
      <c r="G29" s="845"/>
      <c r="H29" s="872"/>
      <c r="I29" s="872"/>
      <c r="J29" s="845"/>
      <c r="K29" s="845" t="s">
        <v>348</v>
      </c>
      <c r="L29" s="845"/>
      <c r="M29" s="845"/>
      <c r="N29" s="865"/>
      <c r="O29" s="872" t="s">
        <v>372</v>
      </c>
      <c r="P29" s="875">
        <v>145000</v>
      </c>
    </row>
    <row r="30" spans="1:20" ht="45" x14ac:dyDescent="0.25">
      <c r="A30" s="893">
        <v>11</v>
      </c>
      <c r="B30" s="845" t="s">
        <v>368</v>
      </c>
      <c r="C30" s="845" t="s">
        <v>213</v>
      </c>
      <c r="D30" s="845" t="s">
        <v>369</v>
      </c>
      <c r="E30" s="845" t="s">
        <v>413</v>
      </c>
      <c r="F30" s="845" t="s">
        <v>354</v>
      </c>
      <c r="G30" s="845"/>
      <c r="H30" s="876">
        <v>13500</v>
      </c>
      <c r="I30" s="876">
        <v>13500</v>
      </c>
      <c r="J30" s="845"/>
      <c r="K30" s="845" t="s">
        <v>301</v>
      </c>
      <c r="L30" s="845"/>
      <c r="M30" s="845"/>
      <c r="N30" s="865"/>
      <c r="O30" s="872"/>
      <c r="P30" s="866"/>
    </row>
    <row r="31" spans="1:20" ht="157.5" x14ac:dyDescent="0.25">
      <c r="A31" s="893">
        <v>12</v>
      </c>
      <c r="B31" s="845" t="s">
        <v>368</v>
      </c>
      <c r="C31" s="845" t="s">
        <v>213</v>
      </c>
      <c r="D31" s="845" t="s">
        <v>369</v>
      </c>
      <c r="E31" s="877" t="s">
        <v>414</v>
      </c>
      <c r="F31" s="845" t="s">
        <v>354</v>
      </c>
      <c r="G31" s="845"/>
      <c r="H31" s="872">
        <v>60000</v>
      </c>
      <c r="I31" s="872">
        <v>60000</v>
      </c>
      <c r="J31" s="845"/>
      <c r="K31" s="845"/>
      <c r="L31" s="845"/>
      <c r="M31" s="845" t="s">
        <v>301</v>
      </c>
      <c r="N31" s="865" t="s">
        <v>415</v>
      </c>
      <c r="O31" s="872"/>
      <c r="P31" s="845"/>
    </row>
    <row r="32" spans="1:20" ht="22.5" x14ac:dyDescent="0.25">
      <c r="A32" s="893">
        <v>13</v>
      </c>
      <c r="B32" s="845" t="s">
        <v>368</v>
      </c>
      <c r="C32" s="845" t="s">
        <v>213</v>
      </c>
      <c r="D32" s="845" t="s">
        <v>369</v>
      </c>
      <c r="E32" s="845" t="s">
        <v>374</v>
      </c>
      <c r="F32" s="845" t="s">
        <v>354</v>
      </c>
      <c r="G32" s="845"/>
      <c r="H32" s="872"/>
      <c r="I32" s="872"/>
      <c r="J32" s="845"/>
      <c r="K32" s="845" t="s">
        <v>301</v>
      </c>
      <c r="L32" s="845"/>
      <c r="M32" s="845"/>
      <c r="N32" s="865" t="s">
        <v>416</v>
      </c>
      <c r="O32" s="872" t="s">
        <v>372</v>
      </c>
      <c r="P32" s="875">
        <v>600000</v>
      </c>
    </row>
    <row r="33" spans="1:16" ht="33.75" x14ac:dyDescent="0.25">
      <c r="A33" s="893">
        <v>14</v>
      </c>
      <c r="B33" s="845" t="s">
        <v>368</v>
      </c>
      <c r="C33" s="864" t="s">
        <v>213</v>
      </c>
      <c r="D33" s="845" t="s">
        <v>369</v>
      </c>
      <c r="E33" s="845" t="s">
        <v>417</v>
      </c>
      <c r="F33" s="845" t="s">
        <v>354</v>
      </c>
      <c r="G33" s="845"/>
      <c r="H33" s="872"/>
      <c r="I33" s="872"/>
      <c r="J33" s="845"/>
      <c r="K33" s="845" t="s">
        <v>301</v>
      </c>
      <c r="L33" s="845"/>
      <c r="M33" s="845"/>
      <c r="N33" s="865"/>
      <c r="O33" s="872" t="s">
        <v>372</v>
      </c>
      <c r="P33" s="875">
        <v>13500</v>
      </c>
    </row>
    <row r="34" spans="1:16" ht="22.5" x14ac:dyDescent="0.25">
      <c r="A34" s="893">
        <v>15</v>
      </c>
      <c r="B34" s="845" t="s">
        <v>368</v>
      </c>
      <c r="C34" s="864" t="s">
        <v>213</v>
      </c>
      <c r="D34" s="845" t="s">
        <v>369</v>
      </c>
      <c r="E34" s="845" t="s">
        <v>418</v>
      </c>
      <c r="F34" s="845" t="s">
        <v>354</v>
      </c>
      <c r="G34" s="845"/>
      <c r="H34" s="872">
        <v>30000</v>
      </c>
      <c r="I34" s="872">
        <v>30000</v>
      </c>
      <c r="J34" s="845"/>
      <c r="K34" s="845"/>
      <c r="L34" s="845"/>
      <c r="M34" s="845"/>
      <c r="N34" s="865"/>
      <c r="O34" s="848" t="s">
        <v>419</v>
      </c>
      <c r="P34" s="845"/>
    </row>
    <row r="35" spans="1:16" ht="56.25" x14ac:dyDescent="0.25">
      <c r="A35" s="893">
        <v>16</v>
      </c>
      <c r="B35" s="845" t="s">
        <v>368</v>
      </c>
      <c r="C35" s="864" t="s">
        <v>213</v>
      </c>
      <c r="D35" s="845" t="s">
        <v>369</v>
      </c>
      <c r="E35" s="845" t="s">
        <v>420</v>
      </c>
      <c r="F35" s="845" t="s">
        <v>354</v>
      </c>
      <c r="G35" s="845"/>
      <c r="H35" s="872">
        <v>60000</v>
      </c>
      <c r="I35" s="872">
        <v>60000</v>
      </c>
      <c r="J35" s="845"/>
      <c r="K35" s="845"/>
      <c r="L35" s="845"/>
      <c r="M35" s="845"/>
      <c r="N35" s="865"/>
      <c r="O35" s="848" t="s">
        <v>419</v>
      </c>
      <c r="P35" s="845"/>
    </row>
    <row r="36" spans="1:16" ht="78.75" x14ac:dyDescent="0.25">
      <c r="A36" s="893">
        <v>17</v>
      </c>
      <c r="B36" s="845" t="s">
        <v>368</v>
      </c>
      <c r="C36" s="864" t="s">
        <v>213</v>
      </c>
      <c r="D36" s="845" t="s">
        <v>369</v>
      </c>
      <c r="E36" s="845" t="s">
        <v>421</v>
      </c>
      <c r="F36" s="845" t="s">
        <v>354</v>
      </c>
      <c r="G36" s="845"/>
      <c r="H36" s="878">
        <v>180000</v>
      </c>
      <c r="I36" s="878">
        <v>180000</v>
      </c>
      <c r="J36" s="845"/>
      <c r="K36" s="845" t="s">
        <v>348</v>
      </c>
      <c r="L36" s="845"/>
      <c r="M36" s="845"/>
      <c r="N36" s="845"/>
      <c r="O36" s="848" t="s">
        <v>419</v>
      </c>
      <c r="P36" s="845"/>
    </row>
    <row r="37" spans="1:16" ht="123.75" x14ac:dyDescent="0.25">
      <c r="A37" s="893">
        <v>18</v>
      </c>
      <c r="B37" s="845" t="s">
        <v>368</v>
      </c>
      <c r="C37" s="864" t="s">
        <v>213</v>
      </c>
      <c r="D37" s="845" t="s">
        <v>369</v>
      </c>
      <c r="E37" s="845" t="s">
        <v>422</v>
      </c>
      <c r="F37" s="845" t="s">
        <v>354</v>
      </c>
      <c r="G37" s="866"/>
      <c r="H37" s="872">
        <v>600000</v>
      </c>
      <c r="I37" s="872">
        <v>600000</v>
      </c>
      <c r="J37" s="866"/>
      <c r="K37" s="845" t="s">
        <v>348</v>
      </c>
      <c r="L37" s="866"/>
      <c r="M37" s="866"/>
      <c r="N37" s="866"/>
      <c r="O37" s="848" t="s">
        <v>419</v>
      </c>
      <c r="P37" s="845"/>
    </row>
    <row r="38" spans="1:16" x14ac:dyDescent="0.25">
      <c r="A38" s="893"/>
      <c r="B38" s="866"/>
      <c r="C38" s="866"/>
      <c r="D38" s="866"/>
      <c r="E38" s="866"/>
      <c r="F38" s="866"/>
      <c r="G38" s="866"/>
      <c r="H38" s="866"/>
      <c r="I38" s="866"/>
      <c r="J38" s="866"/>
      <c r="K38" s="866"/>
      <c r="L38" s="866"/>
      <c r="M38" s="866"/>
      <c r="N38" s="866"/>
      <c r="O38" s="866"/>
      <c r="P38" s="845"/>
    </row>
    <row r="39" spans="1:16" ht="146.25" x14ac:dyDescent="0.25">
      <c r="A39" s="893">
        <v>19</v>
      </c>
      <c r="B39" s="845" t="s">
        <v>368</v>
      </c>
      <c r="C39" s="845" t="s">
        <v>423</v>
      </c>
      <c r="D39" s="845" t="s">
        <v>369</v>
      </c>
      <c r="E39" s="845" t="s">
        <v>412</v>
      </c>
      <c r="F39" s="845" t="s">
        <v>354</v>
      </c>
      <c r="G39" s="845"/>
      <c r="H39" s="872"/>
      <c r="I39" s="872"/>
      <c r="J39" s="845"/>
      <c r="K39" s="845" t="s">
        <v>301</v>
      </c>
      <c r="L39" s="845" t="s">
        <v>301</v>
      </c>
      <c r="M39" s="845"/>
      <c r="N39" s="865"/>
      <c r="O39" s="848" t="s">
        <v>424</v>
      </c>
      <c r="P39" s="875">
        <v>110000</v>
      </c>
    </row>
    <row r="40" spans="1:16" ht="78.75" x14ac:dyDescent="0.25">
      <c r="A40" s="893">
        <v>20</v>
      </c>
      <c r="B40" s="845" t="s">
        <v>368</v>
      </c>
      <c r="C40" s="845" t="s">
        <v>423</v>
      </c>
      <c r="D40" s="845" t="s">
        <v>369</v>
      </c>
      <c r="E40" s="845" t="s">
        <v>425</v>
      </c>
      <c r="F40" s="845" t="s">
        <v>354</v>
      </c>
      <c r="G40" s="845"/>
      <c r="H40" s="872">
        <v>140000</v>
      </c>
      <c r="I40" s="872">
        <v>140000</v>
      </c>
      <c r="J40" s="845"/>
      <c r="K40" s="845" t="s">
        <v>301</v>
      </c>
      <c r="L40" s="845"/>
      <c r="M40" s="845"/>
      <c r="N40" s="865"/>
      <c r="O40" s="848" t="s">
        <v>426</v>
      </c>
      <c r="P40" s="845"/>
    </row>
    <row r="41" spans="1:16" ht="45" x14ac:dyDescent="0.25">
      <c r="A41" s="893">
        <v>21</v>
      </c>
      <c r="B41" s="845" t="s">
        <v>368</v>
      </c>
      <c r="C41" s="845" t="s">
        <v>423</v>
      </c>
      <c r="D41" s="845" t="s">
        <v>369</v>
      </c>
      <c r="E41" s="845" t="s">
        <v>427</v>
      </c>
      <c r="F41" s="845" t="s">
        <v>354</v>
      </c>
      <c r="G41" s="845"/>
      <c r="H41" s="872">
        <v>60000</v>
      </c>
      <c r="I41" s="872">
        <v>60000</v>
      </c>
      <c r="J41" s="845"/>
      <c r="K41" s="845" t="s">
        <v>301</v>
      </c>
      <c r="L41" s="845"/>
      <c r="M41" s="845"/>
      <c r="N41" s="865"/>
      <c r="O41" s="848"/>
      <c r="P41" s="845"/>
    </row>
    <row r="42" spans="1:16" ht="78.75" x14ac:dyDescent="0.25">
      <c r="A42" s="893">
        <v>22</v>
      </c>
      <c r="B42" s="845" t="s">
        <v>368</v>
      </c>
      <c r="C42" s="845" t="s">
        <v>423</v>
      </c>
      <c r="D42" s="845" t="s">
        <v>369</v>
      </c>
      <c r="E42" s="845" t="s">
        <v>376</v>
      </c>
      <c r="F42" s="845" t="s">
        <v>354</v>
      </c>
      <c r="G42" s="845"/>
      <c r="H42" s="872"/>
      <c r="I42" s="872"/>
      <c r="J42" s="845"/>
      <c r="K42" s="845" t="s">
        <v>348</v>
      </c>
      <c r="L42" s="845"/>
      <c r="M42" s="845"/>
      <c r="N42" s="865" t="s">
        <v>428</v>
      </c>
      <c r="O42" s="872" t="s">
        <v>372</v>
      </c>
      <c r="P42" s="875">
        <v>160000</v>
      </c>
    </row>
    <row r="43" spans="1:16" ht="56.25" x14ac:dyDescent="0.25">
      <c r="A43" s="893">
        <v>23</v>
      </c>
      <c r="B43" s="845" t="s">
        <v>368</v>
      </c>
      <c r="C43" s="845" t="s">
        <v>423</v>
      </c>
      <c r="D43" s="845" t="s">
        <v>369</v>
      </c>
      <c r="E43" s="845" t="s">
        <v>420</v>
      </c>
      <c r="F43" s="845" t="s">
        <v>354</v>
      </c>
      <c r="G43" s="845"/>
      <c r="H43" s="872">
        <v>60000</v>
      </c>
      <c r="I43" s="872">
        <v>60000</v>
      </c>
      <c r="J43" s="845"/>
      <c r="K43" s="845" t="s">
        <v>348</v>
      </c>
      <c r="L43" s="845"/>
      <c r="M43" s="845"/>
      <c r="N43" s="865"/>
      <c r="O43" s="872"/>
      <c r="P43" s="845"/>
    </row>
    <row r="44" spans="1:16" ht="45" x14ac:dyDescent="0.25">
      <c r="A44" s="893">
        <v>24</v>
      </c>
      <c r="B44" s="845" t="s">
        <v>368</v>
      </c>
      <c r="C44" s="845" t="s">
        <v>423</v>
      </c>
      <c r="D44" s="845" t="s">
        <v>369</v>
      </c>
      <c r="E44" s="845" t="s">
        <v>429</v>
      </c>
      <c r="F44" s="845" t="s">
        <v>354</v>
      </c>
      <c r="G44" s="845"/>
      <c r="H44" s="872"/>
      <c r="I44" s="872"/>
      <c r="J44" s="845"/>
      <c r="K44" s="845" t="s">
        <v>301</v>
      </c>
      <c r="L44" s="845"/>
      <c r="M44" s="845"/>
      <c r="N44" s="865"/>
      <c r="O44" s="872" t="s">
        <v>372</v>
      </c>
      <c r="P44" s="875">
        <v>210000</v>
      </c>
    </row>
    <row r="45" spans="1:16" ht="45" x14ac:dyDescent="0.25">
      <c r="A45" s="893">
        <v>25</v>
      </c>
      <c r="B45" s="845" t="s">
        <v>368</v>
      </c>
      <c r="C45" s="845" t="s">
        <v>423</v>
      </c>
      <c r="D45" s="845" t="s">
        <v>369</v>
      </c>
      <c r="E45" s="845" t="s">
        <v>413</v>
      </c>
      <c r="F45" s="845" t="s">
        <v>354</v>
      </c>
      <c r="G45" s="845"/>
      <c r="H45" s="872"/>
      <c r="I45" s="872"/>
      <c r="J45" s="845"/>
      <c r="K45" s="845" t="s">
        <v>301</v>
      </c>
      <c r="L45" s="845"/>
      <c r="M45" s="845"/>
      <c r="N45" s="865"/>
      <c r="O45" s="872" t="s">
        <v>372</v>
      </c>
      <c r="P45" s="875">
        <v>13500</v>
      </c>
    </row>
    <row r="46" spans="1:16" ht="45" x14ac:dyDescent="0.25">
      <c r="A46" s="893">
        <v>26</v>
      </c>
      <c r="B46" s="845" t="s">
        <v>368</v>
      </c>
      <c r="C46" s="845" t="s">
        <v>423</v>
      </c>
      <c r="D46" s="845" t="s">
        <v>369</v>
      </c>
      <c r="E46" s="845" t="s">
        <v>407</v>
      </c>
      <c r="F46" s="845" t="s">
        <v>354</v>
      </c>
      <c r="G46" s="866"/>
      <c r="H46" s="874">
        <v>60000</v>
      </c>
      <c r="I46" s="874">
        <v>60000</v>
      </c>
      <c r="J46" s="866"/>
      <c r="K46" s="866" t="s">
        <v>301</v>
      </c>
      <c r="L46" s="866"/>
      <c r="M46" s="866"/>
      <c r="N46" s="866"/>
      <c r="O46" s="848" t="s">
        <v>419</v>
      </c>
      <c r="P46" s="845"/>
    </row>
    <row r="47" spans="1:16" x14ac:dyDescent="0.25">
      <c r="A47" s="893"/>
      <c r="B47" s="845"/>
      <c r="C47" s="845"/>
      <c r="D47" s="845"/>
      <c r="E47" s="845"/>
      <c r="F47" s="845"/>
      <c r="G47" s="845"/>
      <c r="H47" s="872"/>
      <c r="I47" s="872"/>
      <c r="J47" s="845"/>
      <c r="K47" s="845"/>
      <c r="L47" s="845"/>
      <c r="M47" s="845"/>
      <c r="N47" s="865"/>
      <c r="O47" s="872"/>
      <c r="P47" s="845"/>
    </row>
    <row r="48" spans="1:16" ht="56.25" x14ac:dyDescent="0.25">
      <c r="A48" s="893">
        <v>27</v>
      </c>
      <c r="B48" s="845" t="s">
        <v>368</v>
      </c>
      <c r="C48" s="866" t="s">
        <v>77</v>
      </c>
      <c r="D48" s="845" t="s">
        <v>369</v>
      </c>
      <c r="E48" s="845" t="s">
        <v>425</v>
      </c>
      <c r="F48" s="845" t="s">
        <v>354</v>
      </c>
      <c r="G48" s="866"/>
      <c r="H48" s="872">
        <v>190000</v>
      </c>
      <c r="I48" s="872">
        <v>190000</v>
      </c>
      <c r="J48" s="866"/>
      <c r="K48" s="866" t="s">
        <v>301</v>
      </c>
      <c r="L48" s="866"/>
      <c r="M48" s="866"/>
      <c r="N48" s="879"/>
      <c r="O48" s="872"/>
      <c r="P48" s="845"/>
    </row>
    <row r="49" spans="1:16" ht="45" x14ac:dyDescent="0.25">
      <c r="A49" s="893">
        <v>28</v>
      </c>
      <c r="B49" s="845" t="s">
        <v>368</v>
      </c>
      <c r="C49" s="866" t="s">
        <v>77</v>
      </c>
      <c r="D49" s="845" t="s">
        <v>369</v>
      </c>
      <c r="E49" s="845" t="s">
        <v>427</v>
      </c>
      <c r="F49" s="845" t="s">
        <v>354</v>
      </c>
      <c r="G49" s="866"/>
      <c r="H49" s="872">
        <v>80000</v>
      </c>
      <c r="I49" s="872">
        <v>80000</v>
      </c>
      <c r="J49" s="866"/>
      <c r="K49" s="866" t="s">
        <v>301</v>
      </c>
      <c r="L49" s="866"/>
      <c r="M49" s="866"/>
      <c r="N49" s="879"/>
      <c r="O49" s="872"/>
      <c r="P49" s="845"/>
    </row>
    <row r="50" spans="1:16" ht="45" x14ac:dyDescent="0.25">
      <c r="A50" s="893">
        <v>29</v>
      </c>
      <c r="B50" s="845" t="s">
        <v>368</v>
      </c>
      <c r="C50" s="866" t="s">
        <v>77</v>
      </c>
      <c r="D50" s="845" t="s">
        <v>369</v>
      </c>
      <c r="E50" s="845" t="s">
        <v>430</v>
      </c>
      <c r="F50" s="845" t="s">
        <v>354</v>
      </c>
      <c r="G50" s="866"/>
      <c r="H50" s="872">
        <v>165000</v>
      </c>
      <c r="I50" s="872">
        <v>165000</v>
      </c>
      <c r="J50" s="866"/>
      <c r="K50" s="866"/>
      <c r="L50" s="866" t="s">
        <v>301</v>
      </c>
      <c r="M50" s="866"/>
      <c r="N50" s="879"/>
      <c r="O50" s="848" t="s">
        <v>419</v>
      </c>
      <c r="P50" s="845"/>
    </row>
    <row r="51" spans="1:16" x14ac:dyDescent="0.25">
      <c r="A51" s="827"/>
      <c r="B51" s="880"/>
      <c r="C51" s="880"/>
      <c r="D51" s="880"/>
      <c r="E51" s="880"/>
      <c r="F51" s="880"/>
      <c r="G51" s="880"/>
      <c r="H51" s="827"/>
      <c r="I51" s="833">
        <f>SUM(I20:I50)</f>
        <v>2163500</v>
      </c>
      <c r="J51" s="880"/>
      <c r="K51" s="880"/>
      <c r="L51" s="880"/>
      <c r="M51" s="880"/>
      <c r="N51" s="880"/>
      <c r="O51" s="880"/>
      <c r="P51" s="881">
        <f>SUM(P20:P50)</f>
        <v>1507000</v>
      </c>
    </row>
  </sheetData>
  <mergeCells count="26">
    <mergeCell ref="B15:E15"/>
    <mergeCell ref="I18:I19"/>
    <mergeCell ref="A18:A19"/>
    <mergeCell ref="G18:G19"/>
    <mergeCell ref="B18:B19"/>
    <mergeCell ref="C18:C19"/>
    <mergeCell ref="D18:D19"/>
    <mergeCell ref="E18:E19"/>
    <mergeCell ref="F18:F19"/>
    <mergeCell ref="H18:H19"/>
    <mergeCell ref="J18:M18"/>
    <mergeCell ref="N18:N19"/>
    <mergeCell ref="O18:O19"/>
    <mergeCell ref="P18:P19"/>
    <mergeCell ref="B3:E3"/>
    <mergeCell ref="B4:E4"/>
    <mergeCell ref="B5:E5"/>
    <mergeCell ref="B6:E6"/>
    <mergeCell ref="B7:E7"/>
    <mergeCell ref="B8:E8"/>
    <mergeCell ref="B9:E9"/>
    <mergeCell ref="B10:E10"/>
    <mergeCell ref="B11:E11"/>
    <mergeCell ref="B12:E12"/>
    <mergeCell ref="B13:E13"/>
    <mergeCell ref="B14:E14"/>
  </mergeCells>
  <pageMargins left="0.7" right="0.7" top="0.75" bottom="0.75" header="0.3" footer="0.3"/>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2"/>
  <sheetViews>
    <sheetView zoomScaleNormal="100" workbookViewId="0">
      <selection activeCell="H68" sqref="H68"/>
    </sheetView>
  </sheetViews>
  <sheetFormatPr defaultRowHeight="15" x14ac:dyDescent="0.25"/>
  <cols>
    <col min="4" max="4" width="14.85546875" customWidth="1"/>
    <col min="5" max="5" width="17.28515625" customWidth="1"/>
    <col min="7" max="8" width="14.7109375" bestFit="1" customWidth="1"/>
    <col min="9" max="9" width="17.7109375" bestFit="1" customWidth="1"/>
    <col min="10" max="10" width="12.28515625" customWidth="1"/>
    <col min="11" max="11" width="9.85546875" customWidth="1"/>
  </cols>
  <sheetData>
    <row r="1" spans="1:21" ht="21" x14ac:dyDescent="0.25">
      <c r="A1" s="841" t="s">
        <v>1171</v>
      </c>
      <c r="C1" s="658"/>
      <c r="D1" s="657"/>
      <c r="G1" s="659"/>
      <c r="H1" s="659"/>
      <c r="I1" s="660"/>
      <c r="J1" s="660"/>
      <c r="K1" s="660"/>
      <c r="L1" s="660"/>
      <c r="N1" s="658"/>
    </row>
    <row r="2" spans="1:21" x14ac:dyDescent="0.25">
      <c r="A2" s="834" t="s">
        <v>255</v>
      </c>
      <c r="B2" s="835"/>
      <c r="C2" s="836"/>
      <c r="D2" s="837"/>
      <c r="E2" s="837"/>
      <c r="G2" s="659"/>
      <c r="H2" s="659"/>
      <c r="I2" s="659"/>
      <c r="J2" s="659"/>
      <c r="K2" s="660"/>
      <c r="L2" s="660"/>
      <c r="M2" s="660"/>
      <c r="N2" s="660"/>
      <c r="P2" s="658"/>
      <c r="Q2" s="658"/>
      <c r="R2" s="658"/>
      <c r="S2" s="658"/>
      <c r="T2" s="658"/>
      <c r="U2" s="658"/>
    </row>
    <row r="3" spans="1:21" x14ac:dyDescent="0.25">
      <c r="A3" s="838" t="s">
        <v>256</v>
      </c>
      <c r="B3" s="1068" t="s">
        <v>257</v>
      </c>
      <c r="C3" s="1068"/>
      <c r="D3" s="1068"/>
      <c r="E3" s="1068"/>
      <c r="G3" s="659"/>
      <c r="H3" s="659"/>
      <c r="I3" s="659"/>
      <c r="J3" s="659"/>
      <c r="K3" s="660"/>
      <c r="L3" s="660"/>
      <c r="M3" s="660"/>
      <c r="N3" s="660"/>
      <c r="P3" s="658"/>
      <c r="Q3" s="658"/>
      <c r="R3" s="658"/>
      <c r="S3" s="658"/>
      <c r="T3" s="658"/>
      <c r="U3" s="658"/>
    </row>
    <row r="4" spans="1:21" x14ac:dyDescent="0.25">
      <c r="A4" s="839" t="s">
        <v>258</v>
      </c>
      <c r="B4" s="1068" t="s">
        <v>259</v>
      </c>
      <c r="C4" s="1068"/>
      <c r="D4" s="1068"/>
      <c r="E4" s="1068"/>
      <c r="G4" s="659"/>
      <c r="H4" s="659"/>
      <c r="I4" s="659"/>
      <c r="J4" s="659"/>
      <c r="K4" s="660"/>
      <c r="L4" s="660"/>
      <c r="M4" s="660"/>
      <c r="N4" s="660"/>
      <c r="P4" s="658"/>
      <c r="Q4" s="658"/>
      <c r="R4" s="658"/>
      <c r="S4" s="658"/>
      <c r="T4" s="658"/>
      <c r="U4" s="658"/>
    </row>
    <row r="5" spans="1:21" ht="15" customHeight="1" x14ac:dyDescent="0.25">
      <c r="A5" s="839" t="s">
        <v>260</v>
      </c>
      <c r="B5" s="1068" t="s">
        <v>261</v>
      </c>
      <c r="C5" s="1068"/>
      <c r="D5" s="1068"/>
      <c r="E5" s="1068"/>
      <c r="G5" s="659"/>
      <c r="H5" s="659"/>
      <c r="I5" s="659"/>
      <c r="J5" s="659"/>
      <c r="K5" s="660"/>
      <c r="L5" s="660"/>
      <c r="M5" s="660"/>
      <c r="N5" s="660"/>
      <c r="P5" s="658"/>
      <c r="Q5" s="658"/>
      <c r="R5" s="658"/>
      <c r="S5" s="658"/>
      <c r="T5" s="658"/>
      <c r="U5" s="658"/>
    </row>
    <row r="6" spans="1:21" ht="15" customHeight="1" x14ac:dyDescent="0.25">
      <c r="A6" s="839" t="s">
        <v>262</v>
      </c>
      <c r="B6" s="1068" t="s">
        <v>263</v>
      </c>
      <c r="C6" s="1068"/>
      <c r="D6" s="1068"/>
      <c r="E6" s="1068"/>
      <c r="G6" s="659"/>
      <c r="H6" s="659"/>
      <c r="I6" s="659"/>
      <c r="J6" s="659"/>
      <c r="K6" s="660"/>
      <c r="L6" s="660"/>
      <c r="M6" s="660"/>
      <c r="N6" s="660"/>
      <c r="P6" s="658"/>
      <c r="Q6" s="658"/>
      <c r="R6" s="658"/>
      <c r="S6" s="658"/>
      <c r="T6" s="658"/>
      <c r="U6" s="658"/>
    </row>
    <row r="7" spans="1:21" ht="15" customHeight="1" x14ac:dyDescent="0.25">
      <c r="A7" s="839" t="s">
        <v>264</v>
      </c>
      <c r="B7" s="1068" t="s">
        <v>265</v>
      </c>
      <c r="C7" s="1068"/>
      <c r="D7" s="1068"/>
      <c r="E7" s="1068"/>
      <c r="G7" s="659"/>
      <c r="H7" s="659"/>
      <c r="I7" s="659"/>
      <c r="J7" s="659"/>
      <c r="K7" s="660"/>
      <c r="L7" s="660"/>
      <c r="M7" s="660"/>
      <c r="N7" s="660"/>
      <c r="P7" s="658"/>
      <c r="Q7" s="658"/>
      <c r="R7" s="658"/>
      <c r="S7" s="658"/>
      <c r="T7" s="658"/>
      <c r="U7" s="658"/>
    </row>
    <row r="8" spans="1:21" ht="29.25" customHeight="1" x14ac:dyDescent="0.25">
      <c r="A8" s="839" t="s">
        <v>266</v>
      </c>
      <c r="B8" s="1068" t="s">
        <v>267</v>
      </c>
      <c r="C8" s="1068"/>
      <c r="D8" s="1068"/>
      <c r="E8" s="1068"/>
      <c r="G8" s="659"/>
      <c r="H8" s="659"/>
      <c r="I8" s="659"/>
      <c r="J8" s="659"/>
      <c r="K8" s="660"/>
      <c r="L8" s="660"/>
      <c r="M8" s="660"/>
      <c r="N8" s="660"/>
      <c r="P8" s="658"/>
      <c r="Q8" s="658"/>
      <c r="R8" s="658"/>
      <c r="S8" s="658"/>
      <c r="T8" s="658"/>
      <c r="U8" s="658"/>
    </row>
    <row r="9" spans="1:21" ht="15" customHeight="1" x14ac:dyDescent="0.25">
      <c r="A9" s="839" t="s">
        <v>268</v>
      </c>
      <c r="B9" s="1068" t="s">
        <v>269</v>
      </c>
      <c r="C9" s="1068"/>
      <c r="D9" s="1068"/>
      <c r="E9" s="1068"/>
      <c r="G9" s="659"/>
      <c r="H9" s="659"/>
      <c r="I9" s="659"/>
      <c r="J9" s="659"/>
      <c r="K9" s="660"/>
      <c r="L9" s="660"/>
      <c r="M9" s="660"/>
      <c r="N9" s="660"/>
      <c r="P9" s="658"/>
      <c r="Q9" s="658"/>
      <c r="R9" s="658"/>
      <c r="S9" s="658"/>
      <c r="T9" s="658"/>
      <c r="U9" s="658"/>
    </row>
    <row r="10" spans="1:21" ht="15" customHeight="1" x14ac:dyDescent="0.25">
      <c r="A10" s="839" t="s">
        <v>270</v>
      </c>
      <c r="B10" s="1068" t="s">
        <v>271</v>
      </c>
      <c r="C10" s="1068"/>
      <c r="D10" s="1068"/>
      <c r="E10" s="1068"/>
      <c r="G10" s="659"/>
      <c r="H10" s="659"/>
      <c r="I10" s="659"/>
      <c r="J10" s="659"/>
      <c r="K10" s="660"/>
      <c r="L10" s="660"/>
      <c r="M10" s="660"/>
      <c r="N10" s="660"/>
      <c r="P10" s="658"/>
      <c r="Q10" s="658"/>
      <c r="R10" s="658"/>
      <c r="S10" s="658"/>
      <c r="T10" s="658"/>
      <c r="U10" s="658"/>
    </row>
    <row r="11" spans="1:21" ht="23.25" customHeight="1" x14ac:dyDescent="0.25">
      <c r="A11" s="839" t="s">
        <v>272</v>
      </c>
      <c r="B11" s="1068" t="s">
        <v>273</v>
      </c>
      <c r="C11" s="1068"/>
      <c r="D11" s="1068"/>
      <c r="E11" s="1068"/>
      <c r="G11" s="659"/>
      <c r="H11" s="659"/>
      <c r="I11" s="659"/>
      <c r="J11" s="659"/>
      <c r="K11" s="660"/>
      <c r="L11" s="660"/>
      <c r="M11" s="660"/>
      <c r="N11" s="660"/>
      <c r="P11" s="658"/>
      <c r="Q11" s="658"/>
      <c r="R11" s="658"/>
      <c r="S11" s="658"/>
      <c r="T11" s="658"/>
      <c r="U11" s="658"/>
    </row>
    <row r="12" spans="1:21" ht="22.5" customHeight="1" x14ac:dyDescent="0.25">
      <c r="A12" s="839" t="s">
        <v>274</v>
      </c>
      <c r="B12" s="1068" t="s">
        <v>275</v>
      </c>
      <c r="C12" s="1068"/>
      <c r="D12" s="1068"/>
      <c r="E12" s="1068"/>
      <c r="G12" s="659"/>
      <c r="H12" s="659"/>
      <c r="I12" s="659"/>
      <c r="J12" s="659"/>
      <c r="K12" s="660"/>
      <c r="L12" s="660"/>
      <c r="M12" s="660"/>
      <c r="N12" s="660"/>
      <c r="P12" s="658"/>
      <c r="Q12" s="658"/>
      <c r="R12" s="658"/>
      <c r="S12" s="658"/>
      <c r="T12" s="658"/>
      <c r="U12" s="658"/>
    </row>
    <row r="13" spans="1:21" ht="23.25" customHeight="1" x14ac:dyDescent="0.25">
      <c r="A13" s="839" t="s">
        <v>276</v>
      </c>
      <c r="B13" s="1068" t="s">
        <v>277</v>
      </c>
      <c r="C13" s="1068"/>
      <c r="D13" s="1068"/>
      <c r="E13" s="1068"/>
      <c r="G13" s="659"/>
      <c r="H13" s="659"/>
      <c r="I13" s="659"/>
      <c r="J13" s="659"/>
      <c r="K13" s="660"/>
      <c r="L13" s="660"/>
      <c r="M13" s="660"/>
      <c r="N13" s="660"/>
      <c r="P13" s="658"/>
      <c r="Q13" s="658"/>
      <c r="R13" s="658"/>
      <c r="S13" s="658"/>
      <c r="T13" s="658"/>
      <c r="U13" s="658"/>
    </row>
    <row r="14" spans="1:21" ht="20.25" customHeight="1" x14ac:dyDescent="0.25">
      <c r="A14" s="839" t="s">
        <v>278</v>
      </c>
      <c r="B14" s="1068" t="s">
        <v>279</v>
      </c>
      <c r="C14" s="1068"/>
      <c r="D14" s="1068"/>
      <c r="E14" s="1068"/>
      <c r="G14" s="659"/>
      <c r="H14" s="659"/>
      <c r="I14" s="659"/>
      <c r="J14" s="659"/>
      <c r="K14" s="660"/>
      <c r="L14" s="660"/>
      <c r="M14" s="660"/>
      <c r="N14" s="660"/>
      <c r="P14" s="658"/>
      <c r="Q14" s="658"/>
      <c r="R14" s="658"/>
      <c r="S14" s="658"/>
      <c r="T14" s="658"/>
      <c r="U14" s="658"/>
    </row>
    <row r="15" spans="1:21" ht="15" customHeight="1" x14ac:dyDescent="0.25">
      <c r="A15" s="839" t="s">
        <v>280</v>
      </c>
      <c r="B15" s="1068" t="s">
        <v>281</v>
      </c>
      <c r="C15" s="1068"/>
      <c r="D15" s="1068"/>
      <c r="E15" s="1068"/>
      <c r="G15" s="659"/>
      <c r="H15" s="659"/>
      <c r="I15" s="659"/>
      <c r="J15" s="659"/>
      <c r="K15" s="660"/>
      <c r="L15" s="660"/>
      <c r="M15" s="660"/>
      <c r="N15" s="660"/>
      <c r="P15" s="658"/>
      <c r="Q15" s="658"/>
      <c r="R15" s="658"/>
      <c r="S15" s="658"/>
      <c r="T15" s="658"/>
      <c r="U15" s="658"/>
    </row>
    <row r="16" spans="1:21" x14ac:dyDescent="0.25">
      <c r="A16" s="658"/>
      <c r="B16" s="658"/>
      <c r="C16" s="658"/>
      <c r="D16" s="658"/>
      <c r="E16" s="658"/>
      <c r="F16" s="658"/>
      <c r="G16" s="658"/>
      <c r="H16" s="658"/>
      <c r="I16" s="658"/>
      <c r="J16" s="658"/>
      <c r="K16" s="658"/>
      <c r="L16" s="658"/>
      <c r="M16" s="658"/>
      <c r="N16" s="658"/>
      <c r="O16" s="658"/>
      <c r="P16" s="658"/>
      <c r="Q16" s="658"/>
      <c r="R16" s="658"/>
      <c r="S16" s="658"/>
      <c r="T16" s="658"/>
      <c r="U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842" t="s">
        <v>280</v>
      </c>
      <c r="O17" s="863"/>
      <c r="P17" s="863"/>
      <c r="Q17" s="824"/>
      <c r="R17" s="824"/>
      <c r="S17" s="824"/>
      <c r="T17" s="824"/>
    </row>
    <row r="18" spans="1:20" x14ac:dyDescent="0.25">
      <c r="A18" s="1069" t="s">
        <v>282</v>
      </c>
      <c r="B18" s="1069" t="s">
        <v>1200</v>
      </c>
      <c r="C18" s="1069" t="s">
        <v>284</v>
      </c>
      <c r="D18" s="1069" t="s">
        <v>285</v>
      </c>
      <c r="E18" s="1064" t="s">
        <v>286</v>
      </c>
      <c r="F18" s="1064" t="s">
        <v>287</v>
      </c>
      <c r="G18" s="1064" t="s">
        <v>288</v>
      </c>
      <c r="H18" s="1066" t="s">
        <v>1169</v>
      </c>
      <c r="I18" s="1066" t="s">
        <v>1166</v>
      </c>
      <c r="J18" s="1069" t="s">
        <v>289</v>
      </c>
      <c r="K18" s="1069"/>
      <c r="L18" s="1069"/>
      <c r="M18" s="1069"/>
      <c r="N18" s="1069" t="s">
        <v>290</v>
      </c>
      <c r="O18" s="658"/>
    </row>
    <row r="19" spans="1:20" ht="22.5" x14ac:dyDescent="0.25">
      <c r="A19" s="1069"/>
      <c r="B19" s="1069"/>
      <c r="C19" s="1069"/>
      <c r="D19" s="1069"/>
      <c r="E19" s="1064"/>
      <c r="F19" s="1065"/>
      <c r="G19" s="1065"/>
      <c r="H19" s="1065"/>
      <c r="I19" s="1065"/>
      <c r="J19" s="867" t="s">
        <v>1201</v>
      </c>
      <c r="K19" s="867" t="s">
        <v>292</v>
      </c>
      <c r="L19" s="867" t="s">
        <v>1202</v>
      </c>
      <c r="M19" s="868" t="s">
        <v>1203</v>
      </c>
      <c r="N19" s="1072"/>
      <c r="O19" s="658"/>
    </row>
    <row r="20" spans="1:20" ht="68.25" x14ac:dyDescent="0.25">
      <c r="A20" s="893">
        <v>1</v>
      </c>
      <c r="B20" s="866" t="s">
        <v>431</v>
      </c>
      <c r="C20" s="852" t="s">
        <v>432</v>
      </c>
      <c r="D20" s="852" t="s">
        <v>433</v>
      </c>
      <c r="E20" s="852" t="s">
        <v>970</v>
      </c>
      <c r="F20" s="883" t="s">
        <v>434</v>
      </c>
      <c r="G20" s="883">
        <v>1</v>
      </c>
      <c r="H20" s="884">
        <v>3000</v>
      </c>
      <c r="I20" s="884">
        <v>3000</v>
      </c>
      <c r="J20" s="885"/>
      <c r="K20" s="885" t="s">
        <v>301</v>
      </c>
      <c r="L20" s="885"/>
      <c r="M20" s="885"/>
      <c r="N20" s="850" t="s">
        <v>971</v>
      </c>
      <c r="O20" s="658"/>
    </row>
    <row r="21" spans="1:20" ht="135.75" x14ac:dyDescent="0.25">
      <c r="A21" s="893">
        <v>2</v>
      </c>
      <c r="B21" s="866" t="s">
        <v>431</v>
      </c>
      <c r="C21" s="852" t="s">
        <v>432</v>
      </c>
      <c r="D21" s="852" t="s">
        <v>433</v>
      </c>
      <c r="E21" s="852" t="s">
        <v>973</v>
      </c>
      <c r="F21" s="883" t="s">
        <v>434</v>
      </c>
      <c r="G21" s="883">
        <v>2</v>
      </c>
      <c r="H21" s="884">
        <v>20000</v>
      </c>
      <c r="I21" s="884">
        <v>20000</v>
      </c>
      <c r="J21" s="885"/>
      <c r="K21" s="885" t="s">
        <v>301</v>
      </c>
      <c r="L21" s="885"/>
      <c r="M21" s="885"/>
      <c r="N21" s="850" t="s">
        <v>974</v>
      </c>
      <c r="O21" s="658"/>
    </row>
    <row r="22" spans="1:20" ht="22.5" x14ac:dyDescent="0.25">
      <c r="A22" s="893">
        <v>3</v>
      </c>
      <c r="B22" s="866" t="s">
        <v>431</v>
      </c>
      <c r="C22" s="852" t="s">
        <v>432</v>
      </c>
      <c r="D22" s="852" t="s">
        <v>433</v>
      </c>
      <c r="E22" s="852" t="s">
        <v>975</v>
      </c>
      <c r="F22" s="883" t="s">
        <v>434</v>
      </c>
      <c r="G22" s="883">
        <v>2</v>
      </c>
      <c r="H22" s="884">
        <v>2000</v>
      </c>
      <c r="I22" s="884">
        <v>2000</v>
      </c>
      <c r="J22" s="885"/>
      <c r="K22" s="885" t="s">
        <v>301</v>
      </c>
      <c r="L22" s="885"/>
      <c r="M22" s="885"/>
      <c r="N22" s="883"/>
      <c r="O22" s="658"/>
    </row>
    <row r="23" spans="1:20" ht="22.5" x14ac:dyDescent="0.25">
      <c r="A23" s="893">
        <v>4</v>
      </c>
      <c r="B23" s="866" t="s">
        <v>431</v>
      </c>
      <c r="C23" s="852" t="s">
        <v>436</v>
      </c>
      <c r="D23" s="852" t="s">
        <v>433</v>
      </c>
      <c r="E23" s="852" t="s">
        <v>438</v>
      </c>
      <c r="F23" s="883" t="s">
        <v>434</v>
      </c>
      <c r="G23" s="883">
        <v>1</v>
      </c>
      <c r="H23" s="884">
        <v>13000</v>
      </c>
      <c r="I23" s="884">
        <v>13000</v>
      </c>
      <c r="J23" s="885"/>
      <c r="K23" s="885"/>
      <c r="L23" s="885"/>
      <c r="M23" s="885" t="s">
        <v>301</v>
      </c>
      <c r="N23" s="883"/>
      <c r="O23" s="658"/>
    </row>
    <row r="24" spans="1:20" ht="22.5" x14ac:dyDescent="0.25">
      <c r="A24" s="893">
        <v>5</v>
      </c>
      <c r="B24" s="866" t="s">
        <v>431</v>
      </c>
      <c r="C24" s="852" t="s">
        <v>436</v>
      </c>
      <c r="D24" s="852" t="s">
        <v>433</v>
      </c>
      <c r="E24" s="852" t="s">
        <v>438</v>
      </c>
      <c r="F24" s="883" t="s">
        <v>434</v>
      </c>
      <c r="G24" s="883">
        <v>1</v>
      </c>
      <c r="H24" s="884">
        <v>13000</v>
      </c>
      <c r="I24" s="884">
        <v>13000</v>
      </c>
      <c r="J24" s="885"/>
      <c r="K24" s="885" t="s">
        <v>301</v>
      </c>
      <c r="L24" s="885"/>
      <c r="M24" s="885"/>
      <c r="N24" s="883"/>
      <c r="O24" s="658"/>
    </row>
    <row r="25" spans="1:20" ht="33.75" x14ac:dyDescent="0.25">
      <c r="A25" s="893">
        <v>6</v>
      </c>
      <c r="B25" s="866" t="s">
        <v>431</v>
      </c>
      <c r="C25" s="852" t="s">
        <v>436</v>
      </c>
      <c r="D25" s="852" t="s">
        <v>433</v>
      </c>
      <c r="E25" s="852" t="s">
        <v>983</v>
      </c>
      <c r="F25" s="883" t="s">
        <v>434</v>
      </c>
      <c r="G25" s="883">
        <v>1</v>
      </c>
      <c r="H25" s="884">
        <v>2000</v>
      </c>
      <c r="I25" s="884">
        <v>2000</v>
      </c>
      <c r="J25" s="885"/>
      <c r="K25" s="885" t="s">
        <v>301</v>
      </c>
      <c r="L25" s="885"/>
      <c r="M25" s="885"/>
      <c r="N25" s="883"/>
      <c r="O25" s="658"/>
    </row>
    <row r="26" spans="1:20" ht="33.75" x14ac:dyDescent="0.25">
      <c r="A26" s="893">
        <v>7</v>
      </c>
      <c r="B26" s="866" t="s">
        <v>431</v>
      </c>
      <c r="C26" s="852" t="s">
        <v>436</v>
      </c>
      <c r="D26" s="852" t="s">
        <v>433</v>
      </c>
      <c r="E26" s="852" t="s">
        <v>983</v>
      </c>
      <c r="F26" s="883" t="s">
        <v>434</v>
      </c>
      <c r="G26" s="883">
        <v>1</v>
      </c>
      <c r="H26" s="884">
        <v>2000</v>
      </c>
      <c r="I26" s="884">
        <v>2000</v>
      </c>
      <c r="J26" s="885"/>
      <c r="K26" s="885" t="s">
        <v>301</v>
      </c>
      <c r="L26" s="885"/>
      <c r="M26" s="885"/>
      <c r="N26" s="883"/>
      <c r="O26" s="658"/>
    </row>
    <row r="27" spans="1:20" ht="102" x14ac:dyDescent="0.25">
      <c r="A27" s="893">
        <v>8</v>
      </c>
      <c r="B27" s="866" t="s">
        <v>431</v>
      </c>
      <c r="C27" s="886" t="s">
        <v>436</v>
      </c>
      <c r="D27" s="886" t="s">
        <v>433</v>
      </c>
      <c r="E27" s="886" t="s">
        <v>970</v>
      </c>
      <c r="F27" s="887" t="s">
        <v>434</v>
      </c>
      <c r="G27" s="883">
        <v>3</v>
      </c>
      <c r="H27" s="884">
        <v>3000</v>
      </c>
      <c r="I27" s="884">
        <v>3000</v>
      </c>
      <c r="J27" s="885"/>
      <c r="K27" s="885"/>
      <c r="L27" s="885"/>
      <c r="M27" s="885" t="s">
        <v>301</v>
      </c>
      <c r="N27" s="850" t="s">
        <v>1137</v>
      </c>
      <c r="O27" s="658"/>
    </row>
    <row r="28" spans="1:20" ht="23.25" x14ac:dyDescent="0.25">
      <c r="A28" s="893">
        <v>9</v>
      </c>
      <c r="B28" s="866" t="s">
        <v>431</v>
      </c>
      <c r="C28" s="852" t="s">
        <v>436</v>
      </c>
      <c r="D28" s="852" t="s">
        <v>433</v>
      </c>
      <c r="E28" s="852" t="s">
        <v>975</v>
      </c>
      <c r="F28" s="883" t="s">
        <v>434</v>
      </c>
      <c r="G28" s="883">
        <v>1</v>
      </c>
      <c r="H28" s="884">
        <v>2000</v>
      </c>
      <c r="I28" s="884">
        <v>2000</v>
      </c>
      <c r="J28" s="885"/>
      <c r="K28" s="885"/>
      <c r="L28" s="885"/>
      <c r="M28" s="885" t="s">
        <v>301</v>
      </c>
      <c r="N28" s="850" t="s">
        <v>985</v>
      </c>
      <c r="O28" s="658"/>
    </row>
    <row r="29" spans="1:20" ht="67.5" x14ac:dyDescent="0.25">
      <c r="A29" s="893">
        <v>10</v>
      </c>
      <c r="B29" s="844" t="s">
        <v>431</v>
      </c>
      <c r="C29" s="888" t="s">
        <v>432</v>
      </c>
      <c r="D29" s="852" t="s">
        <v>433</v>
      </c>
      <c r="E29" s="852" t="s">
        <v>972</v>
      </c>
      <c r="F29" s="852" t="s">
        <v>434</v>
      </c>
      <c r="G29" s="853">
        <v>2</v>
      </c>
      <c r="H29" s="854">
        <v>3000</v>
      </c>
      <c r="I29" s="854">
        <v>3000</v>
      </c>
      <c r="J29" s="853"/>
      <c r="K29" s="853" t="s">
        <v>301</v>
      </c>
      <c r="L29" s="853"/>
      <c r="M29" s="853"/>
      <c r="N29" s="852" t="s">
        <v>971</v>
      </c>
      <c r="O29" s="658"/>
    </row>
    <row r="30" spans="1:20" ht="135" x14ac:dyDescent="0.25">
      <c r="A30" s="893">
        <v>11</v>
      </c>
      <c r="B30" s="851" t="s">
        <v>431</v>
      </c>
      <c r="C30" s="888" t="s">
        <v>432</v>
      </c>
      <c r="D30" s="852" t="s">
        <v>433</v>
      </c>
      <c r="E30" s="852" t="s">
        <v>973</v>
      </c>
      <c r="F30" s="852" t="s">
        <v>434</v>
      </c>
      <c r="G30" s="853">
        <v>2</v>
      </c>
      <c r="H30" s="889">
        <v>20000</v>
      </c>
      <c r="I30" s="889">
        <v>20000</v>
      </c>
      <c r="J30" s="853"/>
      <c r="K30" s="853" t="s">
        <v>301</v>
      </c>
      <c r="L30" s="853"/>
      <c r="M30" s="853"/>
      <c r="N30" s="852" t="s">
        <v>974</v>
      </c>
      <c r="O30" s="658"/>
    </row>
    <row r="31" spans="1:20" ht="67.5" x14ac:dyDescent="0.25">
      <c r="A31" s="893">
        <v>12</v>
      </c>
      <c r="B31" s="851" t="s">
        <v>431</v>
      </c>
      <c r="C31" s="888" t="s">
        <v>432</v>
      </c>
      <c r="D31" s="852" t="s">
        <v>433</v>
      </c>
      <c r="E31" s="852" t="s">
        <v>435</v>
      </c>
      <c r="F31" s="852" t="s">
        <v>434</v>
      </c>
      <c r="G31" s="853">
        <v>2</v>
      </c>
      <c r="H31" s="854">
        <v>8000</v>
      </c>
      <c r="I31" s="854">
        <v>8000</v>
      </c>
      <c r="J31" s="853"/>
      <c r="K31" s="853"/>
      <c r="L31" s="853"/>
      <c r="M31" s="853" t="s">
        <v>301</v>
      </c>
      <c r="N31" s="852" t="s">
        <v>976</v>
      </c>
      <c r="O31" s="658"/>
    </row>
    <row r="32" spans="1:20" ht="22.5" x14ac:dyDescent="0.25">
      <c r="A32" s="893">
        <v>13</v>
      </c>
      <c r="B32" s="851" t="s">
        <v>431</v>
      </c>
      <c r="C32" s="888" t="s">
        <v>432</v>
      </c>
      <c r="D32" s="852" t="s">
        <v>433</v>
      </c>
      <c r="E32" s="852" t="s">
        <v>977</v>
      </c>
      <c r="F32" s="852" t="s">
        <v>434</v>
      </c>
      <c r="G32" s="853">
        <v>2</v>
      </c>
      <c r="H32" s="854">
        <v>2500</v>
      </c>
      <c r="I32" s="854">
        <v>2500</v>
      </c>
      <c r="J32" s="853"/>
      <c r="K32" s="853" t="s">
        <v>301</v>
      </c>
      <c r="L32" s="853"/>
      <c r="M32" s="853"/>
      <c r="N32" s="852"/>
      <c r="O32" s="658"/>
    </row>
    <row r="33" spans="1:15" ht="135" x14ac:dyDescent="0.25">
      <c r="A33" s="893">
        <v>14</v>
      </c>
      <c r="B33" s="851" t="s">
        <v>431</v>
      </c>
      <c r="C33" s="888" t="s">
        <v>432</v>
      </c>
      <c r="D33" s="852" t="s">
        <v>433</v>
      </c>
      <c r="E33" s="852" t="s">
        <v>437</v>
      </c>
      <c r="F33" s="852" t="s">
        <v>434</v>
      </c>
      <c r="G33" s="853">
        <v>2</v>
      </c>
      <c r="H33" s="854">
        <v>110000</v>
      </c>
      <c r="I33" s="854">
        <v>110000</v>
      </c>
      <c r="J33" s="853"/>
      <c r="K33" s="853" t="s">
        <v>301</v>
      </c>
      <c r="L33" s="853"/>
      <c r="M33" s="853"/>
      <c r="N33" s="852" t="s">
        <v>978</v>
      </c>
      <c r="O33" s="658"/>
    </row>
    <row r="34" spans="1:15" ht="78.75" x14ac:dyDescent="0.25">
      <c r="A34" s="893">
        <v>15</v>
      </c>
      <c r="B34" s="851" t="s">
        <v>431</v>
      </c>
      <c r="C34" s="888" t="s">
        <v>432</v>
      </c>
      <c r="D34" s="852" t="s">
        <v>433</v>
      </c>
      <c r="E34" s="852" t="s">
        <v>979</v>
      </c>
      <c r="F34" s="852" t="s">
        <v>434</v>
      </c>
      <c r="G34" s="853">
        <v>2</v>
      </c>
      <c r="H34" s="854">
        <v>3000</v>
      </c>
      <c r="I34" s="854">
        <v>3000</v>
      </c>
      <c r="J34" s="853"/>
      <c r="K34" s="853"/>
      <c r="L34" s="853"/>
      <c r="M34" s="853" t="s">
        <v>301</v>
      </c>
      <c r="N34" s="852" t="s">
        <v>980</v>
      </c>
      <c r="O34" s="658"/>
    </row>
    <row r="35" spans="1:15" ht="33.75" x14ac:dyDescent="0.25">
      <c r="A35" s="893">
        <v>16</v>
      </c>
      <c r="B35" s="844" t="s">
        <v>431</v>
      </c>
      <c r="C35" s="888" t="s">
        <v>432</v>
      </c>
      <c r="D35" s="852" t="s">
        <v>433</v>
      </c>
      <c r="E35" s="852" t="s">
        <v>981</v>
      </c>
      <c r="F35" s="852" t="s">
        <v>434</v>
      </c>
      <c r="G35" s="853">
        <v>2</v>
      </c>
      <c r="H35" s="854">
        <v>5000</v>
      </c>
      <c r="I35" s="854">
        <v>5000</v>
      </c>
      <c r="J35" s="853"/>
      <c r="K35" s="853" t="s">
        <v>301</v>
      </c>
      <c r="L35" s="853"/>
      <c r="M35" s="853"/>
      <c r="N35" s="852" t="s">
        <v>982</v>
      </c>
      <c r="O35" s="658"/>
    </row>
    <row r="36" spans="1:15" ht="135" x14ac:dyDescent="0.25">
      <c r="A36" s="893">
        <v>17</v>
      </c>
      <c r="B36" s="851" t="s">
        <v>431</v>
      </c>
      <c r="C36" s="888" t="s">
        <v>436</v>
      </c>
      <c r="D36" s="852" t="s">
        <v>433</v>
      </c>
      <c r="E36" s="852" t="s">
        <v>437</v>
      </c>
      <c r="F36" s="852" t="s">
        <v>434</v>
      </c>
      <c r="G36" s="853">
        <v>1</v>
      </c>
      <c r="H36" s="854">
        <v>110000</v>
      </c>
      <c r="I36" s="854">
        <v>110000</v>
      </c>
      <c r="J36" s="853"/>
      <c r="K36" s="853" t="s">
        <v>301</v>
      </c>
      <c r="L36" s="853"/>
      <c r="M36" s="853"/>
      <c r="N36" s="852" t="s">
        <v>978</v>
      </c>
      <c r="O36" s="658"/>
    </row>
    <row r="37" spans="1:15" ht="22.5" x14ac:dyDescent="0.25">
      <c r="A37" s="893">
        <v>18</v>
      </c>
      <c r="B37" s="844" t="s">
        <v>431</v>
      </c>
      <c r="C37" s="888" t="s">
        <v>436</v>
      </c>
      <c r="D37" s="852" t="s">
        <v>433</v>
      </c>
      <c r="E37" s="852" t="s">
        <v>435</v>
      </c>
      <c r="F37" s="852" t="s">
        <v>434</v>
      </c>
      <c r="G37" s="853">
        <v>3</v>
      </c>
      <c r="H37" s="854">
        <v>8000</v>
      </c>
      <c r="I37" s="854">
        <v>8000</v>
      </c>
      <c r="J37" s="853"/>
      <c r="K37" s="853" t="s">
        <v>301</v>
      </c>
      <c r="L37" s="853"/>
      <c r="M37" s="853"/>
      <c r="N37" s="852"/>
    </row>
    <row r="38" spans="1:15" ht="22.5" x14ac:dyDescent="0.25">
      <c r="A38" s="893">
        <v>19</v>
      </c>
      <c r="B38" s="844" t="s">
        <v>431</v>
      </c>
      <c r="C38" s="888" t="s">
        <v>436</v>
      </c>
      <c r="D38" s="852" t="s">
        <v>433</v>
      </c>
      <c r="E38" s="852" t="s">
        <v>977</v>
      </c>
      <c r="F38" s="852" t="s">
        <v>434</v>
      </c>
      <c r="G38" s="853">
        <v>3</v>
      </c>
      <c r="H38" s="854">
        <v>2500</v>
      </c>
      <c r="I38" s="854">
        <v>2500</v>
      </c>
      <c r="J38" s="853"/>
      <c r="K38" s="853" t="s">
        <v>301</v>
      </c>
      <c r="L38" s="853"/>
      <c r="M38" s="853"/>
      <c r="N38" s="852"/>
    </row>
    <row r="39" spans="1:15" ht="22.5" x14ac:dyDescent="0.25">
      <c r="A39" s="893">
        <v>20</v>
      </c>
      <c r="B39" s="844" t="s">
        <v>431</v>
      </c>
      <c r="C39" s="888" t="s">
        <v>436</v>
      </c>
      <c r="D39" s="852" t="s">
        <v>433</v>
      </c>
      <c r="E39" s="852" t="s">
        <v>984</v>
      </c>
      <c r="F39" s="852" t="s">
        <v>434</v>
      </c>
      <c r="G39" s="853">
        <v>3</v>
      </c>
      <c r="H39" s="854">
        <v>5000</v>
      </c>
      <c r="I39" s="854">
        <v>5000</v>
      </c>
      <c r="J39" s="853"/>
      <c r="K39" s="853"/>
      <c r="L39" s="853"/>
      <c r="M39" s="853" t="s">
        <v>301</v>
      </c>
      <c r="N39" s="852"/>
    </row>
    <row r="40" spans="1:15" ht="22.5" x14ac:dyDescent="0.25">
      <c r="A40" s="893">
        <v>21</v>
      </c>
      <c r="B40" s="844" t="s">
        <v>431</v>
      </c>
      <c r="C40" s="888" t="s">
        <v>436</v>
      </c>
      <c r="D40" s="852" t="s">
        <v>433</v>
      </c>
      <c r="E40" s="852" t="s">
        <v>975</v>
      </c>
      <c r="F40" s="852" t="s">
        <v>434</v>
      </c>
      <c r="G40" s="853">
        <v>1</v>
      </c>
      <c r="H40" s="854">
        <v>2000</v>
      </c>
      <c r="I40" s="854">
        <v>2000</v>
      </c>
      <c r="J40" s="853"/>
      <c r="K40" s="853"/>
      <c r="L40" s="853"/>
      <c r="M40" s="853" t="s">
        <v>301</v>
      </c>
      <c r="N40" s="852" t="s">
        <v>985</v>
      </c>
    </row>
    <row r="41" spans="1:15" ht="78.75" x14ac:dyDescent="0.25">
      <c r="A41" s="893">
        <v>22</v>
      </c>
      <c r="B41" s="844" t="s">
        <v>431</v>
      </c>
      <c r="C41" s="888" t="s">
        <v>436</v>
      </c>
      <c r="D41" s="852" t="s">
        <v>433</v>
      </c>
      <c r="E41" s="852" t="s">
        <v>979</v>
      </c>
      <c r="F41" s="852" t="s">
        <v>434</v>
      </c>
      <c r="G41" s="853">
        <v>2</v>
      </c>
      <c r="H41" s="854">
        <v>3000</v>
      </c>
      <c r="I41" s="854">
        <v>3000</v>
      </c>
      <c r="J41" s="853"/>
      <c r="K41" s="853"/>
      <c r="L41" s="853"/>
      <c r="M41" s="853" t="s">
        <v>301</v>
      </c>
      <c r="N41" s="852" t="s">
        <v>980</v>
      </c>
    </row>
    <row r="42" spans="1:15" x14ac:dyDescent="0.25">
      <c r="I42" s="833">
        <f>SUM(I20:I41)</f>
        <v>342000</v>
      </c>
    </row>
  </sheetData>
  <mergeCells count="24">
    <mergeCell ref="B13:E13"/>
    <mergeCell ref="B14:E14"/>
    <mergeCell ref="B15:E15"/>
    <mergeCell ref="I18:I19"/>
    <mergeCell ref="A18:A19"/>
    <mergeCell ref="B8:E8"/>
    <mergeCell ref="B9:E9"/>
    <mergeCell ref="B10:E10"/>
    <mergeCell ref="B11:E11"/>
    <mergeCell ref="B12:E12"/>
    <mergeCell ref="B3:E3"/>
    <mergeCell ref="B4:E4"/>
    <mergeCell ref="B5:E5"/>
    <mergeCell ref="B6:E6"/>
    <mergeCell ref="B7:E7"/>
    <mergeCell ref="J18:M18"/>
    <mergeCell ref="N18:N19"/>
    <mergeCell ref="B18:B19"/>
    <mergeCell ref="C18:C19"/>
    <mergeCell ref="D18:D19"/>
    <mergeCell ref="E18:E19"/>
    <mergeCell ref="F18:F19"/>
    <mergeCell ref="G18:G19"/>
    <mergeCell ref="H18:H19"/>
  </mergeCells>
  <pageMargins left="0.7" right="0.7" top="0.75" bottom="0.75" header="0.3" footer="0.3"/>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45"/>
  <sheetViews>
    <sheetView topLeftCell="A5" zoomScale="130" zoomScaleNormal="130" workbookViewId="0">
      <selection activeCell="H68" sqref="H68"/>
    </sheetView>
  </sheetViews>
  <sheetFormatPr defaultRowHeight="15" x14ac:dyDescent="0.25"/>
  <cols>
    <col min="1" max="1" width="13" customWidth="1"/>
    <col min="4" max="4" width="14.7109375" customWidth="1"/>
    <col min="5" max="5" width="10" customWidth="1"/>
    <col min="7" max="7" width="10.85546875" customWidth="1"/>
    <col min="8" max="8" width="14.7109375" bestFit="1" customWidth="1"/>
    <col min="9" max="9" width="17.7109375" bestFit="1" customWidth="1"/>
    <col min="11" max="11" width="10.7109375" customWidth="1"/>
    <col min="13" max="13" width="10.28515625" customWidth="1"/>
  </cols>
  <sheetData>
    <row r="1" spans="1:22" ht="21" x14ac:dyDescent="0.25">
      <c r="A1" s="841" t="s">
        <v>1171</v>
      </c>
      <c r="C1" s="658"/>
      <c r="D1" s="657"/>
      <c r="G1" s="659"/>
      <c r="H1" s="659"/>
      <c r="I1" s="659"/>
      <c r="J1" s="660"/>
      <c r="K1" s="660"/>
      <c r="L1" s="660"/>
      <c r="M1" s="660"/>
      <c r="O1" s="658"/>
    </row>
    <row r="2" spans="1:22" x14ac:dyDescent="0.25">
      <c r="A2" s="834" t="s">
        <v>255</v>
      </c>
      <c r="B2" s="835"/>
      <c r="C2" s="836"/>
      <c r="D2" s="837"/>
      <c r="E2" s="837"/>
      <c r="G2" s="659"/>
      <c r="H2" s="659"/>
      <c r="I2" s="659"/>
      <c r="J2" s="659"/>
      <c r="K2" s="659"/>
      <c r="L2" s="660"/>
      <c r="M2" s="660"/>
      <c r="N2" s="660"/>
      <c r="O2" s="660"/>
      <c r="Q2" s="658"/>
      <c r="R2" s="658"/>
      <c r="S2" s="658"/>
      <c r="T2" s="658"/>
      <c r="U2" s="658"/>
      <c r="V2" s="658"/>
    </row>
    <row r="3" spans="1:22" x14ac:dyDescent="0.25">
      <c r="A3" s="838" t="s">
        <v>256</v>
      </c>
      <c r="B3" s="1068" t="s">
        <v>257</v>
      </c>
      <c r="C3" s="1068"/>
      <c r="D3" s="1068"/>
      <c r="E3" s="1068"/>
      <c r="G3" s="659"/>
      <c r="H3" s="659"/>
      <c r="I3" s="659"/>
      <c r="J3" s="659"/>
      <c r="K3" s="659"/>
      <c r="L3" s="660"/>
      <c r="M3" s="660"/>
      <c r="N3" s="660"/>
      <c r="O3" s="660"/>
      <c r="Q3" s="658"/>
      <c r="R3" s="658"/>
      <c r="S3" s="658"/>
      <c r="T3" s="658"/>
      <c r="U3" s="658"/>
      <c r="V3" s="658"/>
    </row>
    <row r="4" spans="1:22" x14ac:dyDescent="0.25">
      <c r="A4" s="839" t="s">
        <v>258</v>
      </c>
      <c r="B4" s="1068" t="s">
        <v>259</v>
      </c>
      <c r="C4" s="1068"/>
      <c r="D4" s="1068"/>
      <c r="E4" s="1068"/>
      <c r="G4" s="659"/>
      <c r="H4" s="659"/>
      <c r="I4" s="659"/>
      <c r="J4" s="659"/>
      <c r="K4" s="659"/>
      <c r="L4" s="660"/>
      <c r="M4" s="660"/>
      <c r="N4" s="660"/>
      <c r="O4" s="660"/>
      <c r="Q4" s="658"/>
      <c r="R4" s="658"/>
      <c r="S4" s="658"/>
      <c r="T4" s="658"/>
      <c r="U4" s="658"/>
      <c r="V4" s="658"/>
    </row>
    <row r="5" spans="1:22" ht="15" customHeight="1" x14ac:dyDescent="0.25">
      <c r="A5" s="839" t="s">
        <v>260</v>
      </c>
      <c r="B5" s="1068" t="s">
        <v>261</v>
      </c>
      <c r="C5" s="1068"/>
      <c r="D5" s="1068"/>
      <c r="E5" s="1068"/>
      <c r="G5" s="659"/>
      <c r="H5" s="659"/>
      <c r="I5" s="659"/>
      <c r="J5" s="659"/>
      <c r="K5" s="659"/>
      <c r="L5" s="660"/>
      <c r="M5" s="660"/>
      <c r="N5" s="660"/>
      <c r="O5" s="660"/>
      <c r="Q5" s="658"/>
      <c r="R5" s="658"/>
      <c r="S5" s="658"/>
      <c r="T5" s="658"/>
      <c r="U5" s="658"/>
      <c r="V5" s="658"/>
    </row>
    <row r="6" spans="1:22" ht="15" customHeight="1" x14ac:dyDescent="0.25">
      <c r="A6" s="839" t="s">
        <v>262</v>
      </c>
      <c r="B6" s="1068" t="s">
        <v>263</v>
      </c>
      <c r="C6" s="1068"/>
      <c r="D6" s="1068"/>
      <c r="E6" s="1068"/>
      <c r="G6" s="659"/>
      <c r="H6" s="659"/>
      <c r="I6" s="659"/>
      <c r="J6" s="659"/>
      <c r="K6" s="659"/>
      <c r="L6" s="660"/>
      <c r="M6" s="660"/>
      <c r="N6" s="660"/>
      <c r="O6" s="660"/>
      <c r="Q6" s="658"/>
      <c r="R6" s="658"/>
      <c r="S6" s="658"/>
      <c r="T6" s="658"/>
      <c r="U6" s="658"/>
      <c r="V6" s="658"/>
    </row>
    <row r="7" spans="1:22" ht="15" customHeight="1" x14ac:dyDescent="0.25">
      <c r="A7" s="839" t="s">
        <v>264</v>
      </c>
      <c r="B7" s="1068" t="s">
        <v>265</v>
      </c>
      <c r="C7" s="1068"/>
      <c r="D7" s="1068"/>
      <c r="E7" s="1068"/>
      <c r="G7" s="659"/>
      <c r="H7" s="659"/>
      <c r="I7" s="659"/>
      <c r="J7" s="659"/>
      <c r="K7" s="659"/>
      <c r="L7" s="660"/>
      <c r="M7" s="660"/>
      <c r="N7" s="660"/>
      <c r="O7" s="660"/>
      <c r="Q7" s="658"/>
      <c r="R7" s="658"/>
      <c r="S7" s="658"/>
      <c r="T7" s="658"/>
      <c r="U7" s="658"/>
      <c r="V7" s="658"/>
    </row>
    <row r="8" spans="1:22" ht="29.25" customHeight="1" x14ac:dyDescent="0.25">
      <c r="A8" s="839" t="s">
        <v>266</v>
      </c>
      <c r="B8" s="1068" t="s">
        <v>267</v>
      </c>
      <c r="C8" s="1068"/>
      <c r="D8" s="1068"/>
      <c r="E8" s="1068"/>
      <c r="G8" s="659"/>
      <c r="H8" s="659"/>
      <c r="I8" s="659"/>
      <c r="J8" s="659"/>
      <c r="K8" s="659"/>
      <c r="L8" s="660"/>
      <c r="M8" s="660"/>
      <c r="N8" s="660"/>
      <c r="O8" s="660"/>
      <c r="Q8" s="658"/>
      <c r="R8" s="658"/>
      <c r="S8" s="658"/>
      <c r="T8" s="658"/>
      <c r="U8" s="658"/>
      <c r="V8" s="658"/>
    </row>
    <row r="9" spans="1:22" ht="15" customHeight="1" x14ac:dyDescent="0.25">
      <c r="A9" s="839" t="s">
        <v>268</v>
      </c>
      <c r="B9" s="1068" t="s">
        <v>269</v>
      </c>
      <c r="C9" s="1068"/>
      <c r="D9" s="1068"/>
      <c r="E9" s="1068"/>
      <c r="G9" s="659"/>
      <c r="H9" s="659"/>
      <c r="I9" s="659"/>
      <c r="J9" s="659"/>
      <c r="K9" s="659"/>
      <c r="L9" s="660"/>
      <c r="M9" s="660"/>
      <c r="N9" s="660"/>
      <c r="O9" s="660"/>
      <c r="Q9" s="658"/>
      <c r="R9" s="658"/>
      <c r="S9" s="658"/>
      <c r="T9" s="658"/>
      <c r="U9" s="658"/>
      <c r="V9" s="658"/>
    </row>
    <row r="10" spans="1:22" ht="15" customHeight="1" x14ac:dyDescent="0.25">
      <c r="A10" s="839" t="s">
        <v>270</v>
      </c>
      <c r="B10" s="1068" t="s">
        <v>271</v>
      </c>
      <c r="C10" s="1068"/>
      <c r="D10" s="1068"/>
      <c r="E10" s="1068"/>
      <c r="G10" s="659"/>
      <c r="H10" s="659"/>
      <c r="I10" s="659"/>
      <c r="J10" s="659"/>
      <c r="K10" s="659"/>
      <c r="L10" s="660"/>
      <c r="M10" s="660"/>
      <c r="N10" s="660"/>
      <c r="O10" s="660"/>
      <c r="Q10" s="658"/>
      <c r="R10" s="658"/>
      <c r="S10" s="658"/>
      <c r="T10" s="658"/>
      <c r="U10" s="658"/>
      <c r="V10" s="658"/>
    </row>
    <row r="11" spans="1:22" ht="36" customHeight="1" x14ac:dyDescent="0.25">
      <c r="A11" s="839" t="s">
        <v>272</v>
      </c>
      <c r="B11" s="1068" t="s">
        <v>273</v>
      </c>
      <c r="C11" s="1068"/>
      <c r="D11" s="1068"/>
      <c r="E11" s="1068"/>
      <c r="G11" s="659"/>
      <c r="H11" s="659"/>
      <c r="I11" s="659"/>
      <c r="J11" s="659"/>
      <c r="K11" s="659"/>
      <c r="L11" s="660"/>
      <c r="M11" s="660"/>
      <c r="N11" s="660"/>
      <c r="O11" s="660"/>
      <c r="Q11" s="658"/>
      <c r="R11" s="658"/>
      <c r="S11" s="658"/>
      <c r="T11" s="658"/>
      <c r="U11" s="658"/>
      <c r="V11" s="658"/>
    </row>
    <row r="12" spans="1:22" ht="22.5" customHeight="1" x14ac:dyDescent="0.25">
      <c r="A12" s="839" t="s">
        <v>274</v>
      </c>
      <c r="B12" s="1068" t="s">
        <v>275</v>
      </c>
      <c r="C12" s="1068"/>
      <c r="D12" s="1068"/>
      <c r="E12" s="1068"/>
      <c r="G12" s="659"/>
      <c r="H12" s="659"/>
      <c r="I12" s="659"/>
      <c r="J12" s="659"/>
      <c r="K12" s="659"/>
      <c r="L12" s="660"/>
      <c r="M12" s="660"/>
      <c r="N12" s="660"/>
      <c r="O12" s="660"/>
      <c r="Q12" s="658"/>
      <c r="R12" s="658"/>
      <c r="S12" s="658"/>
      <c r="T12" s="658"/>
      <c r="U12" s="658"/>
      <c r="V12" s="658"/>
    </row>
    <row r="13" spans="1:22" ht="23.25" customHeight="1" x14ac:dyDescent="0.25">
      <c r="A13" s="839" t="s">
        <v>276</v>
      </c>
      <c r="B13" s="1068" t="s">
        <v>277</v>
      </c>
      <c r="C13" s="1068"/>
      <c r="D13" s="1068"/>
      <c r="E13" s="1068"/>
      <c r="G13" s="659"/>
      <c r="H13" s="659"/>
      <c r="I13" s="659"/>
      <c r="J13" s="659"/>
      <c r="K13" s="659"/>
      <c r="L13" s="660"/>
      <c r="M13" s="660"/>
      <c r="N13" s="660"/>
      <c r="O13" s="660"/>
      <c r="Q13" s="658"/>
      <c r="R13" s="658"/>
      <c r="S13" s="658"/>
      <c r="T13" s="658"/>
      <c r="U13" s="658"/>
      <c r="V13" s="658"/>
    </row>
    <row r="14" spans="1:22" ht="20.25" customHeight="1" x14ac:dyDescent="0.25">
      <c r="A14" s="839" t="s">
        <v>278</v>
      </c>
      <c r="B14" s="1068" t="s">
        <v>279</v>
      </c>
      <c r="C14" s="1068"/>
      <c r="D14" s="1068"/>
      <c r="E14" s="1068"/>
      <c r="G14" s="659"/>
      <c r="H14" s="659"/>
      <c r="I14" s="659"/>
      <c r="J14" s="659"/>
      <c r="K14" s="659"/>
      <c r="L14" s="660"/>
      <c r="M14" s="660"/>
      <c r="N14" s="660"/>
      <c r="O14" s="660"/>
      <c r="Q14" s="658"/>
      <c r="R14" s="658"/>
      <c r="S14" s="658"/>
      <c r="T14" s="658"/>
      <c r="U14" s="658"/>
      <c r="V14" s="658"/>
    </row>
    <row r="15" spans="1:22" ht="15" customHeight="1" x14ac:dyDescent="0.25">
      <c r="A15" s="839" t="s">
        <v>280</v>
      </c>
      <c r="B15" s="1068" t="s">
        <v>281</v>
      </c>
      <c r="C15" s="1068"/>
      <c r="D15" s="1068"/>
      <c r="E15" s="1068"/>
      <c r="G15" s="659"/>
      <c r="H15" s="659"/>
      <c r="I15" s="659"/>
      <c r="J15" s="659"/>
      <c r="K15" s="659"/>
      <c r="L15" s="660"/>
      <c r="M15" s="660"/>
      <c r="N15" s="660"/>
      <c r="O15" s="660"/>
      <c r="Q15" s="658"/>
      <c r="R15" s="658"/>
      <c r="S15" s="658"/>
      <c r="T15" s="658"/>
      <c r="U15" s="658"/>
      <c r="V15" s="658"/>
    </row>
    <row r="16" spans="1:22" x14ac:dyDescent="0.25">
      <c r="A16" s="658"/>
      <c r="B16" s="658"/>
      <c r="C16" s="658"/>
      <c r="D16" s="658"/>
      <c r="E16" s="658"/>
      <c r="F16" s="658"/>
      <c r="G16" s="658"/>
      <c r="H16" s="658"/>
      <c r="I16" s="658"/>
      <c r="J16" s="658"/>
      <c r="K16" s="658"/>
      <c r="L16" s="658"/>
      <c r="M16" s="658"/>
      <c r="N16" s="658"/>
      <c r="O16" s="658"/>
      <c r="P16" s="658"/>
      <c r="Q16" s="658"/>
      <c r="R16" s="658"/>
      <c r="S16" s="658"/>
      <c r="T16" s="658"/>
      <c r="U16" s="658"/>
      <c r="V16" s="658"/>
    </row>
    <row r="17" spans="1:20" s="825" customFormat="1" ht="11.25" x14ac:dyDescent="0.2">
      <c r="A17" s="842" t="s">
        <v>258</v>
      </c>
      <c r="B17" s="842" t="s">
        <v>1161</v>
      </c>
      <c r="C17" s="842" t="s">
        <v>1162</v>
      </c>
      <c r="D17" s="842" t="s">
        <v>1163</v>
      </c>
      <c r="E17" s="842" t="s">
        <v>262</v>
      </c>
      <c r="F17" s="842" t="s">
        <v>264</v>
      </c>
      <c r="G17" s="842" t="s">
        <v>266</v>
      </c>
      <c r="H17" s="842" t="s">
        <v>268</v>
      </c>
      <c r="I17" s="842"/>
      <c r="J17" s="842" t="s">
        <v>272</v>
      </c>
      <c r="K17" s="842" t="s">
        <v>274</v>
      </c>
      <c r="L17" s="842" t="s">
        <v>276</v>
      </c>
      <c r="M17" s="842" t="s">
        <v>278</v>
      </c>
      <c r="N17" s="842" t="s">
        <v>280</v>
      </c>
      <c r="O17" s="863"/>
      <c r="P17" s="863"/>
      <c r="Q17" s="824"/>
      <c r="R17" s="824"/>
      <c r="S17" s="824"/>
      <c r="T17" s="824"/>
    </row>
    <row r="18" spans="1:20" x14ac:dyDescent="0.25">
      <c r="A18" s="1069" t="s">
        <v>282</v>
      </c>
      <c r="B18" s="1069" t="s">
        <v>1200</v>
      </c>
      <c r="C18" s="1069" t="s">
        <v>284</v>
      </c>
      <c r="D18" s="1069" t="s">
        <v>285</v>
      </c>
      <c r="E18" s="1064" t="s">
        <v>286</v>
      </c>
      <c r="F18" s="1064" t="s">
        <v>287</v>
      </c>
      <c r="G18" s="1064" t="s">
        <v>288</v>
      </c>
      <c r="H18" s="1066" t="s">
        <v>1169</v>
      </c>
      <c r="I18" s="1066" t="s">
        <v>1166</v>
      </c>
      <c r="J18" s="1069" t="s">
        <v>289</v>
      </c>
      <c r="K18" s="1069"/>
      <c r="L18" s="1069"/>
      <c r="M18" s="1069"/>
      <c r="N18" s="1069" t="s">
        <v>290</v>
      </c>
      <c r="O18" s="658"/>
    </row>
    <row r="19" spans="1:20" ht="22.5" x14ac:dyDescent="0.25">
      <c r="A19" s="1069"/>
      <c r="B19" s="1069"/>
      <c r="C19" s="1069"/>
      <c r="D19" s="1069"/>
      <c r="E19" s="1064"/>
      <c r="F19" s="1065"/>
      <c r="G19" s="1065"/>
      <c r="H19" s="1065"/>
      <c r="I19" s="1065"/>
      <c r="J19" s="867" t="s">
        <v>1201</v>
      </c>
      <c r="K19" s="867" t="s">
        <v>292</v>
      </c>
      <c r="L19" s="867" t="s">
        <v>1202</v>
      </c>
      <c r="M19" s="868" t="s">
        <v>1203</v>
      </c>
      <c r="N19" s="1069"/>
      <c r="O19" s="658"/>
    </row>
    <row r="20" spans="1:20" ht="57" x14ac:dyDescent="0.25">
      <c r="A20" s="882">
        <v>1</v>
      </c>
      <c r="B20" s="859" t="s">
        <v>986</v>
      </c>
      <c r="C20" s="859" t="s">
        <v>46</v>
      </c>
      <c r="D20" s="859" t="s">
        <v>439</v>
      </c>
      <c r="E20" s="859" t="s">
        <v>987</v>
      </c>
      <c r="F20" s="859" t="s">
        <v>354</v>
      </c>
      <c r="G20" s="859">
        <v>1</v>
      </c>
      <c r="H20" s="894">
        <v>15000</v>
      </c>
      <c r="I20" s="894">
        <v>15000</v>
      </c>
      <c r="J20" s="859" t="s">
        <v>301</v>
      </c>
      <c r="K20" s="859" t="s">
        <v>301</v>
      </c>
      <c r="L20" s="859"/>
      <c r="M20" s="859" t="s">
        <v>301</v>
      </c>
      <c r="N20" s="859" t="s">
        <v>448</v>
      </c>
      <c r="O20" s="658"/>
    </row>
    <row r="21" spans="1:20" ht="79.5" x14ac:dyDescent="0.25">
      <c r="A21" s="882">
        <v>2</v>
      </c>
      <c r="B21" s="859" t="s">
        <v>986</v>
      </c>
      <c r="C21" s="859" t="s">
        <v>46</v>
      </c>
      <c r="D21" s="859" t="s">
        <v>439</v>
      </c>
      <c r="E21" s="859" t="s">
        <v>440</v>
      </c>
      <c r="F21" s="859" t="s">
        <v>354</v>
      </c>
      <c r="G21" s="859">
        <v>1</v>
      </c>
      <c r="H21" s="894">
        <v>12000</v>
      </c>
      <c r="I21" s="894">
        <v>12000</v>
      </c>
      <c r="J21" s="859" t="s">
        <v>301</v>
      </c>
      <c r="K21" s="859" t="s">
        <v>301</v>
      </c>
      <c r="L21" s="859"/>
      <c r="M21" s="859" t="s">
        <v>301</v>
      </c>
      <c r="N21" s="859"/>
      <c r="O21" s="658"/>
    </row>
    <row r="22" spans="1:20" ht="68.25" x14ac:dyDescent="0.25">
      <c r="A22" s="882">
        <v>3</v>
      </c>
      <c r="B22" s="859" t="s">
        <v>986</v>
      </c>
      <c r="C22" s="859" t="s">
        <v>46</v>
      </c>
      <c r="D22" s="859" t="s">
        <v>439</v>
      </c>
      <c r="E22" s="859" t="s">
        <v>441</v>
      </c>
      <c r="F22" s="859" t="s">
        <v>354</v>
      </c>
      <c r="G22" s="859">
        <v>1</v>
      </c>
      <c r="H22" s="894">
        <v>2500</v>
      </c>
      <c r="I22" s="894">
        <v>2500</v>
      </c>
      <c r="J22" s="859"/>
      <c r="K22" s="859" t="s">
        <v>301</v>
      </c>
      <c r="L22" s="859"/>
      <c r="M22" s="859" t="s">
        <v>301</v>
      </c>
      <c r="N22" s="859" t="s">
        <v>988</v>
      </c>
      <c r="O22" s="658"/>
    </row>
    <row r="23" spans="1:20" ht="23.25" x14ac:dyDescent="0.25">
      <c r="A23" s="882">
        <v>4</v>
      </c>
      <c r="B23" s="859" t="s">
        <v>986</v>
      </c>
      <c r="C23" s="859" t="s">
        <v>46</v>
      </c>
      <c r="D23" s="859" t="s">
        <v>439</v>
      </c>
      <c r="E23" s="859" t="s">
        <v>989</v>
      </c>
      <c r="F23" s="859" t="s">
        <v>319</v>
      </c>
      <c r="G23" s="859">
        <v>1</v>
      </c>
      <c r="H23" s="895"/>
      <c r="I23" s="895"/>
      <c r="J23" s="859"/>
      <c r="K23" s="859" t="s">
        <v>301</v>
      </c>
      <c r="L23" s="859"/>
      <c r="M23" s="859" t="s">
        <v>301</v>
      </c>
      <c r="N23" s="859"/>
      <c r="O23" s="658"/>
    </row>
    <row r="24" spans="1:20" ht="23.25" x14ac:dyDescent="0.25">
      <c r="A24" s="882">
        <v>5</v>
      </c>
      <c r="B24" s="859" t="s">
        <v>986</v>
      </c>
      <c r="C24" s="859" t="s">
        <v>46</v>
      </c>
      <c r="D24" s="859" t="s">
        <v>439</v>
      </c>
      <c r="E24" s="896" t="s">
        <v>990</v>
      </c>
      <c r="F24" s="859" t="s">
        <v>319</v>
      </c>
      <c r="G24" s="859">
        <v>1</v>
      </c>
      <c r="H24" s="895"/>
      <c r="I24" s="895"/>
      <c r="J24" s="859"/>
      <c r="K24" s="859" t="s">
        <v>301</v>
      </c>
      <c r="L24" s="859"/>
      <c r="M24" s="859" t="s">
        <v>301</v>
      </c>
      <c r="N24" s="859"/>
      <c r="O24" s="658"/>
    </row>
    <row r="25" spans="1:20" ht="45.75" x14ac:dyDescent="0.25">
      <c r="A25" s="882">
        <v>6</v>
      </c>
      <c r="B25" s="859" t="s">
        <v>986</v>
      </c>
      <c r="C25" s="859" t="s">
        <v>46</v>
      </c>
      <c r="D25" s="859" t="s">
        <v>439</v>
      </c>
      <c r="E25" s="859" t="s">
        <v>991</v>
      </c>
      <c r="F25" s="859" t="s">
        <v>319</v>
      </c>
      <c r="G25" s="859">
        <v>1</v>
      </c>
      <c r="H25" s="894"/>
      <c r="I25" s="894"/>
      <c r="J25" s="859"/>
      <c r="K25" s="859" t="s">
        <v>301</v>
      </c>
      <c r="L25" s="859"/>
      <c r="M25" s="859" t="s">
        <v>301</v>
      </c>
      <c r="N25" s="859"/>
      <c r="O25" s="658"/>
    </row>
    <row r="26" spans="1:20" ht="34.5" x14ac:dyDescent="0.25">
      <c r="A26" s="882">
        <v>7</v>
      </c>
      <c r="B26" s="859" t="s">
        <v>986</v>
      </c>
      <c r="C26" s="859" t="s">
        <v>46</v>
      </c>
      <c r="D26" s="859" t="s">
        <v>439</v>
      </c>
      <c r="E26" s="859" t="s">
        <v>992</v>
      </c>
      <c r="F26" s="859" t="s">
        <v>319</v>
      </c>
      <c r="G26" s="859">
        <v>1</v>
      </c>
      <c r="H26" s="894"/>
      <c r="I26" s="894"/>
      <c r="J26" s="859" t="s">
        <v>301</v>
      </c>
      <c r="K26" s="859"/>
      <c r="L26" s="859" t="s">
        <v>301</v>
      </c>
      <c r="M26" s="859"/>
      <c r="N26" s="859"/>
      <c r="O26" s="658"/>
    </row>
    <row r="27" spans="1:20" ht="79.5" x14ac:dyDescent="0.25">
      <c r="A27" s="882">
        <v>8</v>
      </c>
      <c r="B27" s="859" t="s">
        <v>986</v>
      </c>
      <c r="C27" s="859" t="s">
        <v>46</v>
      </c>
      <c r="D27" s="859" t="s">
        <v>439</v>
      </c>
      <c r="E27" s="859" t="s">
        <v>993</v>
      </c>
      <c r="F27" s="859" t="s">
        <v>354</v>
      </c>
      <c r="G27" s="859">
        <v>1</v>
      </c>
      <c r="H27" s="895" t="s">
        <v>994</v>
      </c>
      <c r="I27" s="895" t="s">
        <v>994</v>
      </c>
      <c r="J27" s="859" t="s">
        <v>301</v>
      </c>
      <c r="K27" s="859" t="s">
        <v>301</v>
      </c>
      <c r="L27" s="859"/>
      <c r="M27" s="859" t="s">
        <v>301</v>
      </c>
      <c r="N27" s="859" t="s">
        <v>995</v>
      </c>
      <c r="O27" s="658"/>
    </row>
    <row r="28" spans="1:20" x14ac:dyDescent="0.25">
      <c r="A28" s="882"/>
      <c r="B28" s="859"/>
      <c r="C28" s="859"/>
      <c r="D28" s="859"/>
      <c r="E28" s="859"/>
      <c r="F28" s="859"/>
      <c r="G28" s="859"/>
      <c r="H28" s="895"/>
      <c r="I28" s="895"/>
      <c r="J28" s="859"/>
      <c r="K28" s="859"/>
      <c r="L28" s="859"/>
      <c r="M28" s="859"/>
      <c r="N28" s="859"/>
      <c r="O28" s="658"/>
    </row>
    <row r="29" spans="1:20" ht="79.5" x14ac:dyDescent="0.25">
      <c r="A29" s="882">
        <v>9</v>
      </c>
      <c r="B29" s="859" t="s">
        <v>986</v>
      </c>
      <c r="C29" s="859" t="s">
        <v>71</v>
      </c>
      <c r="D29" s="859" t="s">
        <v>439</v>
      </c>
      <c r="E29" s="859" t="s">
        <v>993</v>
      </c>
      <c r="F29" s="859" t="s">
        <v>354</v>
      </c>
      <c r="G29" s="859">
        <v>1</v>
      </c>
      <c r="H29" s="895" t="s">
        <v>994</v>
      </c>
      <c r="I29" s="895" t="s">
        <v>994</v>
      </c>
      <c r="J29" s="859" t="s">
        <v>301</v>
      </c>
      <c r="K29" s="859"/>
      <c r="L29" s="859"/>
      <c r="M29" s="859" t="s">
        <v>301</v>
      </c>
      <c r="N29" s="859"/>
      <c r="O29" s="658"/>
    </row>
    <row r="30" spans="1:20" ht="79.5" x14ac:dyDescent="0.25">
      <c r="A30" s="882">
        <v>10</v>
      </c>
      <c r="B30" s="859" t="s">
        <v>986</v>
      </c>
      <c r="C30" s="859" t="s">
        <v>71</v>
      </c>
      <c r="D30" s="859" t="s">
        <v>439</v>
      </c>
      <c r="E30" s="859" t="s">
        <v>996</v>
      </c>
      <c r="F30" s="859" t="s">
        <v>354</v>
      </c>
      <c r="G30" s="859">
        <v>1</v>
      </c>
      <c r="H30" s="894">
        <v>15000</v>
      </c>
      <c r="I30" s="894">
        <v>15000</v>
      </c>
      <c r="J30" s="859" t="s">
        <v>301</v>
      </c>
      <c r="K30" s="859"/>
      <c r="L30" s="859" t="s">
        <v>301</v>
      </c>
      <c r="M30" s="859" t="s">
        <v>301</v>
      </c>
      <c r="N30" s="859"/>
      <c r="O30" s="658"/>
    </row>
    <row r="31" spans="1:20" ht="79.5" x14ac:dyDescent="0.25">
      <c r="A31" s="882">
        <v>11</v>
      </c>
      <c r="B31" s="859" t="s">
        <v>986</v>
      </c>
      <c r="C31" s="859" t="s">
        <v>71</v>
      </c>
      <c r="D31" s="859" t="s">
        <v>439</v>
      </c>
      <c r="E31" s="859" t="s">
        <v>440</v>
      </c>
      <c r="F31" s="859" t="s">
        <v>354</v>
      </c>
      <c r="G31" s="859">
        <v>1</v>
      </c>
      <c r="H31" s="894">
        <v>12000</v>
      </c>
      <c r="I31" s="894">
        <v>12000</v>
      </c>
      <c r="J31" s="859" t="s">
        <v>301</v>
      </c>
      <c r="K31" s="859" t="s">
        <v>301</v>
      </c>
      <c r="L31" s="859"/>
      <c r="M31" s="859" t="s">
        <v>301</v>
      </c>
      <c r="N31" s="859"/>
      <c r="O31" s="658"/>
    </row>
    <row r="32" spans="1:20" ht="45.75" x14ac:dyDescent="0.25">
      <c r="A32" s="882">
        <v>12</v>
      </c>
      <c r="B32" s="859" t="s">
        <v>986</v>
      </c>
      <c r="C32" s="859" t="s">
        <v>71</v>
      </c>
      <c r="D32" s="859" t="s">
        <v>439</v>
      </c>
      <c r="E32" s="859" t="s">
        <v>442</v>
      </c>
      <c r="F32" s="859" t="s">
        <v>354</v>
      </c>
      <c r="G32" s="859">
        <v>2</v>
      </c>
      <c r="H32" s="894">
        <v>1500</v>
      </c>
      <c r="I32" s="894">
        <v>1500</v>
      </c>
      <c r="J32" s="859"/>
      <c r="K32" s="859" t="s">
        <v>301</v>
      </c>
      <c r="L32" s="859"/>
      <c r="M32" s="859"/>
      <c r="N32" s="859"/>
      <c r="O32" s="658"/>
    </row>
    <row r="33" spans="1:15" ht="34.5" x14ac:dyDescent="0.25">
      <c r="A33" s="882">
        <v>13</v>
      </c>
      <c r="B33" s="859" t="s">
        <v>986</v>
      </c>
      <c r="C33" s="859" t="s">
        <v>71</v>
      </c>
      <c r="D33" s="859" t="s">
        <v>439</v>
      </c>
      <c r="E33" s="859" t="s">
        <v>443</v>
      </c>
      <c r="F33" s="859" t="s">
        <v>354</v>
      </c>
      <c r="G33" s="859">
        <v>2</v>
      </c>
      <c r="H33" s="894">
        <v>1500</v>
      </c>
      <c r="I33" s="894">
        <v>1500</v>
      </c>
      <c r="J33" s="859"/>
      <c r="K33" s="859" t="s">
        <v>301</v>
      </c>
      <c r="L33" s="859"/>
      <c r="M33" s="859"/>
      <c r="N33" s="859"/>
      <c r="O33" s="658"/>
    </row>
    <row r="34" spans="1:15" ht="45.75" x14ac:dyDescent="0.25">
      <c r="A34" s="882">
        <v>14</v>
      </c>
      <c r="B34" s="859" t="s">
        <v>986</v>
      </c>
      <c r="C34" s="859" t="s">
        <v>446</v>
      </c>
      <c r="D34" s="859" t="s">
        <v>439</v>
      </c>
      <c r="E34" s="859" t="s">
        <v>444</v>
      </c>
      <c r="F34" s="859" t="s">
        <v>354</v>
      </c>
      <c r="G34" s="859">
        <v>1</v>
      </c>
      <c r="H34" s="894">
        <v>10000</v>
      </c>
      <c r="I34" s="894">
        <v>10000</v>
      </c>
      <c r="J34" s="859" t="s">
        <v>301</v>
      </c>
      <c r="K34" s="859" t="s">
        <v>301</v>
      </c>
      <c r="L34" s="859"/>
      <c r="M34" s="859" t="s">
        <v>301</v>
      </c>
      <c r="N34" s="859"/>
      <c r="O34" s="658"/>
    </row>
    <row r="35" spans="1:15" ht="23.25" x14ac:dyDescent="0.25">
      <c r="A35" s="882">
        <v>15</v>
      </c>
      <c r="B35" s="859" t="s">
        <v>986</v>
      </c>
      <c r="C35" s="859" t="s">
        <v>71</v>
      </c>
      <c r="D35" s="859" t="s">
        <v>439</v>
      </c>
      <c r="E35" s="859" t="s">
        <v>445</v>
      </c>
      <c r="F35" s="859" t="s">
        <v>354</v>
      </c>
      <c r="G35" s="859">
        <v>2</v>
      </c>
      <c r="H35" s="894">
        <v>7000</v>
      </c>
      <c r="I35" s="894">
        <v>7000</v>
      </c>
      <c r="J35" s="859"/>
      <c r="K35" s="859"/>
      <c r="L35" s="859"/>
      <c r="M35" s="859" t="s">
        <v>301</v>
      </c>
      <c r="N35" s="859"/>
      <c r="O35" s="658"/>
    </row>
    <row r="36" spans="1:15" x14ac:dyDescent="0.25">
      <c r="A36" s="882"/>
      <c r="B36" s="859"/>
      <c r="C36" s="859"/>
      <c r="D36" s="859"/>
      <c r="E36" s="859"/>
      <c r="F36" s="859"/>
      <c r="G36" s="859"/>
      <c r="H36" s="894"/>
      <c r="I36" s="894"/>
      <c r="J36" s="859"/>
      <c r="K36" s="859"/>
      <c r="L36" s="859"/>
      <c r="M36" s="859"/>
      <c r="N36" s="859"/>
      <c r="O36" s="658"/>
    </row>
    <row r="37" spans="1:15" ht="45.75" x14ac:dyDescent="0.25">
      <c r="A37" s="882">
        <v>16</v>
      </c>
      <c r="B37" s="859" t="s">
        <v>986</v>
      </c>
      <c r="C37" s="859" t="s">
        <v>446</v>
      </c>
      <c r="D37" s="859" t="s">
        <v>439</v>
      </c>
      <c r="E37" s="859" t="s">
        <v>447</v>
      </c>
      <c r="F37" s="859" t="s">
        <v>354</v>
      </c>
      <c r="G37" s="859">
        <v>1</v>
      </c>
      <c r="H37" s="894">
        <v>30000</v>
      </c>
      <c r="I37" s="894">
        <v>30000</v>
      </c>
      <c r="J37" s="859" t="s">
        <v>301</v>
      </c>
      <c r="K37" s="859" t="s">
        <v>301</v>
      </c>
      <c r="L37" s="859"/>
      <c r="M37" s="859" t="s">
        <v>301</v>
      </c>
      <c r="N37" s="859" t="s">
        <v>448</v>
      </c>
      <c r="O37" s="658"/>
    </row>
    <row r="38" spans="1:15" ht="79.5" x14ac:dyDescent="0.25">
      <c r="A38" s="882">
        <v>17</v>
      </c>
      <c r="B38" s="859" t="s">
        <v>986</v>
      </c>
      <c r="C38" s="859" t="s">
        <v>351</v>
      </c>
      <c r="D38" s="859" t="s">
        <v>439</v>
      </c>
      <c r="E38" s="859" t="s">
        <v>449</v>
      </c>
      <c r="F38" s="859" t="s">
        <v>354</v>
      </c>
      <c r="G38" s="859">
        <v>1</v>
      </c>
      <c r="H38" s="894">
        <v>15000</v>
      </c>
      <c r="I38" s="894">
        <v>15000</v>
      </c>
      <c r="J38" s="859" t="s">
        <v>301</v>
      </c>
      <c r="K38" s="859"/>
      <c r="L38" s="859" t="s">
        <v>301</v>
      </c>
      <c r="M38" s="859" t="s">
        <v>301</v>
      </c>
      <c r="N38" s="859"/>
      <c r="O38" s="658"/>
    </row>
    <row r="39" spans="1:15" ht="79.5" x14ac:dyDescent="0.25">
      <c r="A39" s="882">
        <v>18</v>
      </c>
      <c r="B39" s="859" t="s">
        <v>986</v>
      </c>
      <c r="C39" s="859" t="s">
        <v>351</v>
      </c>
      <c r="D39" s="859" t="s">
        <v>439</v>
      </c>
      <c r="E39" s="859" t="s">
        <v>450</v>
      </c>
      <c r="F39" s="859" t="s">
        <v>354</v>
      </c>
      <c r="G39" s="859">
        <v>1</v>
      </c>
      <c r="H39" s="894">
        <v>12000</v>
      </c>
      <c r="I39" s="894">
        <v>12000</v>
      </c>
      <c r="J39" s="859" t="s">
        <v>301</v>
      </c>
      <c r="K39" s="859"/>
      <c r="L39" s="859" t="s">
        <v>301</v>
      </c>
      <c r="M39" s="859" t="s">
        <v>301</v>
      </c>
      <c r="N39" s="859"/>
    </row>
    <row r="40" spans="1:15" ht="79.5" x14ac:dyDescent="0.25">
      <c r="A40" s="882">
        <v>19</v>
      </c>
      <c r="B40" s="859" t="s">
        <v>986</v>
      </c>
      <c r="C40" s="859" t="s">
        <v>351</v>
      </c>
      <c r="D40" s="859" t="s">
        <v>439</v>
      </c>
      <c r="E40" s="859" t="s">
        <v>993</v>
      </c>
      <c r="F40" s="859" t="s">
        <v>354</v>
      </c>
      <c r="G40" s="859">
        <v>1</v>
      </c>
      <c r="H40" s="895" t="s">
        <v>994</v>
      </c>
      <c r="I40" s="895" t="s">
        <v>994</v>
      </c>
      <c r="J40" s="859" t="s">
        <v>301</v>
      </c>
      <c r="K40" s="859" t="s">
        <v>301</v>
      </c>
      <c r="L40" s="859"/>
      <c r="M40" s="859" t="s">
        <v>301</v>
      </c>
      <c r="N40" s="859"/>
    </row>
    <row r="41" spans="1:15" ht="57" x14ac:dyDescent="0.25">
      <c r="A41" s="882">
        <v>20</v>
      </c>
      <c r="B41" s="859" t="s">
        <v>986</v>
      </c>
      <c r="C41" s="859" t="s">
        <v>351</v>
      </c>
      <c r="D41" s="859" t="s">
        <v>439</v>
      </c>
      <c r="E41" s="859" t="s">
        <v>441</v>
      </c>
      <c r="F41" s="859" t="s">
        <v>354</v>
      </c>
      <c r="G41" s="859">
        <v>1</v>
      </c>
      <c r="H41" s="894">
        <v>2500</v>
      </c>
      <c r="I41" s="894">
        <v>2500</v>
      </c>
      <c r="J41" s="859"/>
      <c r="K41" s="859"/>
      <c r="L41" s="859" t="s">
        <v>301</v>
      </c>
      <c r="M41" s="859"/>
      <c r="N41" s="859"/>
    </row>
    <row r="42" spans="1:15" ht="57" x14ac:dyDescent="0.25">
      <c r="A42" s="882">
        <v>21</v>
      </c>
      <c r="B42" s="859" t="s">
        <v>986</v>
      </c>
      <c r="C42" s="859" t="s">
        <v>997</v>
      </c>
      <c r="D42" s="859" t="s">
        <v>439</v>
      </c>
      <c r="E42" s="859" t="s">
        <v>998</v>
      </c>
      <c r="F42" s="859" t="s">
        <v>354</v>
      </c>
      <c r="G42" s="859">
        <v>1</v>
      </c>
      <c r="H42" s="894">
        <v>4000</v>
      </c>
      <c r="I42" s="894">
        <v>4000</v>
      </c>
      <c r="J42" s="859"/>
      <c r="K42" s="859"/>
      <c r="L42" s="859"/>
      <c r="M42" s="859"/>
      <c r="N42" s="859"/>
    </row>
    <row r="43" spans="1:15" x14ac:dyDescent="0.25">
      <c r="A43" s="882"/>
      <c r="B43" s="859"/>
      <c r="C43" s="859"/>
      <c r="D43" s="859"/>
      <c r="E43" s="859"/>
      <c r="F43" s="859"/>
      <c r="G43" s="859"/>
      <c r="H43" s="894"/>
      <c r="I43" s="894"/>
      <c r="J43" s="859"/>
      <c r="K43" s="859"/>
      <c r="L43" s="859"/>
      <c r="M43" s="859"/>
      <c r="N43" s="859"/>
    </row>
    <row r="44" spans="1:15" ht="79.5" x14ac:dyDescent="0.25">
      <c r="A44" s="882">
        <v>22</v>
      </c>
      <c r="B44" s="859" t="s">
        <v>986</v>
      </c>
      <c r="C44" s="859" t="s">
        <v>59</v>
      </c>
      <c r="D44" s="859" t="s">
        <v>439</v>
      </c>
      <c r="E44" s="859" t="s">
        <v>993</v>
      </c>
      <c r="F44" s="859" t="s">
        <v>354</v>
      </c>
      <c r="G44" s="859">
        <v>2</v>
      </c>
      <c r="H44" s="894">
        <v>4000</v>
      </c>
      <c r="I44" s="894">
        <v>4000</v>
      </c>
      <c r="J44" s="859" t="s">
        <v>301</v>
      </c>
      <c r="K44" s="859"/>
      <c r="L44" s="859"/>
      <c r="M44" s="859" t="s">
        <v>301</v>
      </c>
      <c r="N44" s="859"/>
    </row>
    <row r="45" spans="1:15" x14ac:dyDescent="0.25">
      <c r="A45" s="827"/>
      <c r="B45" s="827"/>
      <c r="C45" s="827"/>
      <c r="D45" s="827"/>
      <c r="E45" s="827"/>
      <c r="F45" s="827"/>
      <c r="G45" s="827"/>
      <c r="I45" s="1035">
        <f>SUM(I20:I44)</f>
        <v>144000</v>
      </c>
      <c r="J45" s="827"/>
      <c r="K45" s="827"/>
      <c r="L45" s="827"/>
      <c r="M45" s="827"/>
      <c r="N45" s="827"/>
    </row>
  </sheetData>
  <mergeCells count="24">
    <mergeCell ref="B13:E13"/>
    <mergeCell ref="B14:E14"/>
    <mergeCell ref="B15:E15"/>
    <mergeCell ref="A18:A19"/>
    <mergeCell ref="I18:I19"/>
    <mergeCell ref="H18:H19"/>
    <mergeCell ref="B8:E8"/>
    <mergeCell ref="B9:E9"/>
    <mergeCell ref="B10:E10"/>
    <mergeCell ref="B11:E11"/>
    <mergeCell ref="B12:E12"/>
    <mergeCell ref="B3:E3"/>
    <mergeCell ref="B4:E4"/>
    <mergeCell ref="B5:E5"/>
    <mergeCell ref="B6:E6"/>
    <mergeCell ref="B7:E7"/>
    <mergeCell ref="J18:M18"/>
    <mergeCell ref="N18:N19"/>
    <mergeCell ref="B18:B19"/>
    <mergeCell ref="C18:C19"/>
    <mergeCell ref="D18:D19"/>
    <mergeCell ref="E18:E19"/>
    <mergeCell ref="F18:F19"/>
    <mergeCell ref="G18:G19"/>
  </mergeCells>
  <pageMargins left="0.7" right="0.7" top="0.75" bottom="0.75" header="0.3" footer="0.3"/>
  <pageSetup paperSize="9" scale="8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0"/>
  <sheetViews>
    <sheetView topLeftCell="A5" workbookViewId="0">
      <selection activeCell="H68" sqref="H68"/>
    </sheetView>
  </sheetViews>
  <sheetFormatPr defaultRowHeight="15" x14ac:dyDescent="0.25"/>
  <cols>
    <col min="1" max="1" width="8.7109375" customWidth="1"/>
    <col min="4" max="4" width="16.42578125" customWidth="1"/>
    <col min="5" max="5" width="14.28515625" customWidth="1"/>
    <col min="7" max="8" width="13.28515625" customWidth="1"/>
    <col min="9" max="9" width="13.140625" customWidth="1"/>
    <col min="11" max="11" width="10.7109375" customWidth="1"/>
    <col min="14" max="14" width="9.140625" style="658"/>
  </cols>
  <sheetData>
    <row r="1" spans="1:19" ht="21" x14ac:dyDescent="0.25">
      <c r="A1" s="841" t="s">
        <v>1173</v>
      </c>
      <c r="C1" s="658"/>
      <c r="D1" s="657"/>
      <c r="G1" s="659"/>
      <c r="H1" s="659"/>
      <c r="I1" s="660"/>
      <c r="J1" s="660"/>
      <c r="K1" s="660"/>
      <c r="L1" s="660"/>
      <c r="O1" s="658"/>
      <c r="P1" s="658"/>
      <c r="Q1" s="658"/>
      <c r="R1" s="658"/>
      <c r="S1" s="658"/>
    </row>
    <row r="2" spans="1:19" x14ac:dyDescent="0.25">
      <c r="A2" s="834" t="s">
        <v>255</v>
      </c>
      <c r="B2" s="835"/>
      <c r="C2" s="836"/>
      <c r="D2" s="837"/>
      <c r="E2" s="837"/>
      <c r="G2" s="659"/>
      <c r="H2" s="659"/>
      <c r="I2" s="660"/>
      <c r="J2" s="660"/>
      <c r="K2" s="660"/>
      <c r="L2" s="660"/>
      <c r="O2" s="658"/>
      <c r="P2" s="658"/>
      <c r="Q2" s="658"/>
      <c r="R2" s="658"/>
      <c r="S2" s="658"/>
    </row>
    <row r="3" spans="1:19" x14ac:dyDescent="0.25">
      <c r="A3" s="838" t="s">
        <v>256</v>
      </c>
      <c r="B3" s="1068" t="s">
        <v>257</v>
      </c>
      <c r="C3" s="1068"/>
      <c r="D3" s="1068"/>
      <c r="E3" s="1068"/>
      <c r="G3" s="659"/>
      <c r="H3" s="659"/>
      <c r="I3" s="660"/>
      <c r="J3" s="660"/>
      <c r="K3" s="660"/>
      <c r="L3" s="660"/>
      <c r="O3" s="658"/>
      <c r="P3" s="658"/>
      <c r="Q3" s="658"/>
      <c r="R3" s="658"/>
      <c r="S3" s="658"/>
    </row>
    <row r="4" spans="1:19" x14ac:dyDescent="0.25">
      <c r="A4" s="839" t="s">
        <v>258</v>
      </c>
      <c r="B4" s="1068" t="s">
        <v>259</v>
      </c>
      <c r="C4" s="1068"/>
      <c r="D4" s="1068"/>
      <c r="E4" s="1068"/>
      <c r="G4" s="659"/>
      <c r="H4" s="659"/>
      <c r="I4" s="660"/>
      <c r="J4" s="660"/>
      <c r="K4" s="660"/>
      <c r="L4" s="660"/>
      <c r="O4" s="658"/>
      <c r="P4" s="658"/>
      <c r="Q4" s="658"/>
      <c r="R4" s="658"/>
      <c r="S4" s="658"/>
    </row>
    <row r="5" spans="1:19" ht="15" customHeight="1" x14ac:dyDescent="0.25">
      <c r="A5" s="839" t="s">
        <v>260</v>
      </c>
      <c r="B5" s="1068" t="s">
        <v>261</v>
      </c>
      <c r="C5" s="1068"/>
      <c r="D5" s="1068"/>
      <c r="E5" s="1068"/>
      <c r="G5" s="659"/>
      <c r="H5" s="659"/>
      <c r="I5" s="660"/>
      <c r="J5" s="660"/>
      <c r="K5" s="660"/>
      <c r="L5" s="660"/>
      <c r="O5" s="658"/>
      <c r="P5" s="658"/>
      <c r="Q5" s="658"/>
      <c r="R5" s="658"/>
      <c r="S5" s="658"/>
    </row>
    <row r="6" spans="1:19" ht="15" customHeight="1" x14ac:dyDescent="0.25">
      <c r="A6" s="839" t="s">
        <v>262</v>
      </c>
      <c r="B6" s="1068" t="s">
        <v>263</v>
      </c>
      <c r="C6" s="1068"/>
      <c r="D6" s="1068"/>
      <c r="E6" s="1068"/>
      <c r="G6" s="659"/>
      <c r="H6" s="659"/>
      <c r="I6" s="660"/>
      <c r="J6" s="660"/>
      <c r="K6" s="660"/>
      <c r="L6" s="660"/>
      <c r="O6" s="658"/>
      <c r="P6" s="658"/>
      <c r="Q6" s="658"/>
      <c r="R6" s="658"/>
      <c r="S6" s="658"/>
    </row>
    <row r="7" spans="1:19" ht="15" customHeight="1" x14ac:dyDescent="0.25">
      <c r="A7" s="839" t="s">
        <v>264</v>
      </c>
      <c r="B7" s="1068" t="s">
        <v>265</v>
      </c>
      <c r="C7" s="1068"/>
      <c r="D7" s="1068"/>
      <c r="E7" s="1068"/>
      <c r="G7" s="659"/>
      <c r="H7" s="659"/>
      <c r="I7" s="660"/>
      <c r="J7" s="660"/>
      <c r="K7" s="660"/>
      <c r="L7" s="660"/>
      <c r="O7" s="658"/>
      <c r="P7" s="658"/>
      <c r="Q7" s="658"/>
      <c r="R7" s="658"/>
      <c r="S7" s="658"/>
    </row>
    <row r="8" spans="1:19" ht="29.25" customHeight="1" x14ac:dyDescent="0.25">
      <c r="A8" s="839" t="s">
        <v>266</v>
      </c>
      <c r="B8" s="1068" t="s">
        <v>267</v>
      </c>
      <c r="C8" s="1068"/>
      <c r="D8" s="1068"/>
      <c r="E8" s="1068"/>
      <c r="G8" s="659"/>
      <c r="H8" s="659"/>
      <c r="I8" s="660"/>
      <c r="J8" s="660"/>
      <c r="K8" s="660"/>
      <c r="L8" s="660"/>
      <c r="O8" s="658"/>
      <c r="P8" s="658"/>
      <c r="Q8" s="658"/>
      <c r="R8" s="658"/>
      <c r="S8" s="658"/>
    </row>
    <row r="9" spans="1:19" ht="15" customHeight="1" x14ac:dyDescent="0.25">
      <c r="A9" s="839" t="s">
        <v>268</v>
      </c>
      <c r="B9" s="1068" t="s">
        <v>269</v>
      </c>
      <c r="C9" s="1068"/>
      <c r="D9" s="1068"/>
      <c r="E9" s="1068"/>
      <c r="G9" s="659"/>
      <c r="H9" s="659"/>
      <c r="I9" s="660"/>
      <c r="J9" s="660"/>
      <c r="K9" s="660"/>
      <c r="L9" s="660"/>
      <c r="O9" s="658"/>
      <c r="P9" s="658"/>
      <c r="Q9" s="658"/>
      <c r="R9" s="658"/>
      <c r="S9" s="658"/>
    </row>
    <row r="10" spans="1:19" ht="15" customHeight="1" x14ac:dyDescent="0.25">
      <c r="A10" s="839" t="s">
        <v>270</v>
      </c>
      <c r="B10" s="1068" t="s">
        <v>271</v>
      </c>
      <c r="C10" s="1068"/>
      <c r="D10" s="1068"/>
      <c r="E10" s="1068"/>
      <c r="G10" s="659"/>
      <c r="H10" s="659"/>
      <c r="I10" s="660"/>
      <c r="J10" s="660"/>
      <c r="K10" s="660"/>
      <c r="L10" s="660"/>
      <c r="O10" s="658"/>
      <c r="P10" s="658"/>
      <c r="Q10" s="658"/>
      <c r="R10" s="658"/>
      <c r="S10" s="658"/>
    </row>
    <row r="11" spans="1:19" ht="23.25" customHeight="1" x14ac:dyDescent="0.25">
      <c r="A11" s="839" t="s">
        <v>272</v>
      </c>
      <c r="B11" s="1068" t="s">
        <v>273</v>
      </c>
      <c r="C11" s="1068"/>
      <c r="D11" s="1068"/>
      <c r="E11" s="1068"/>
      <c r="G11" s="659"/>
      <c r="H11" s="659"/>
      <c r="I11" s="660"/>
      <c r="J11" s="660"/>
      <c r="K11" s="660"/>
      <c r="L11" s="660"/>
      <c r="O11" s="658"/>
      <c r="P11" s="658"/>
      <c r="Q11" s="658"/>
      <c r="R11" s="658"/>
      <c r="S11" s="658"/>
    </row>
    <row r="12" spans="1:19" ht="22.5" customHeight="1" x14ac:dyDescent="0.25">
      <c r="A12" s="839" t="s">
        <v>274</v>
      </c>
      <c r="B12" s="1068" t="s">
        <v>275</v>
      </c>
      <c r="C12" s="1068"/>
      <c r="D12" s="1068"/>
      <c r="E12" s="1068"/>
      <c r="G12" s="659"/>
      <c r="H12" s="659"/>
      <c r="I12" s="660"/>
      <c r="J12" s="660"/>
      <c r="K12" s="660"/>
      <c r="L12" s="660"/>
      <c r="O12" s="658"/>
      <c r="P12" s="658"/>
      <c r="Q12" s="658"/>
      <c r="R12" s="658"/>
      <c r="S12" s="658"/>
    </row>
    <row r="13" spans="1:19" ht="23.25" customHeight="1" x14ac:dyDescent="0.25">
      <c r="A13" s="839" t="s">
        <v>276</v>
      </c>
      <c r="B13" s="1068" t="s">
        <v>277</v>
      </c>
      <c r="C13" s="1068"/>
      <c r="D13" s="1068"/>
      <c r="E13" s="1068"/>
      <c r="G13" s="659"/>
      <c r="H13" s="659"/>
      <c r="I13" s="660"/>
      <c r="J13" s="660"/>
      <c r="K13" s="660"/>
      <c r="L13" s="660"/>
      <c r="O13" s="658"/>
      <c r="P13" s="658"/>
      <c r="Q13" s="658"/>
      <c r="R13" s="658"/>
      <c r="S13" s="658"/>
    </row>
    <row r="14" spans="1:19" ht="20.25" customHeight="1" x14ac:dyDescent="0.25">
      <c r="A14" s="839" t="s">
        <v>278</v>
      </c>
      <c r="B14" s="1068" t="s">
        <v>279</v>
      </c>
      <c r="C14" s="1068"/>
      <c r="D14" s="1068"/>
      <c r="E14" s="1068"/>
      <c r="G14" s="659"/>
      <c r="H14" s="659"/>
      <c r="I14" s="660"/>
      <c r="J14" s="660"/>
      <c r="K14" s="660"/>
      <c r="L14" s="660"/>
      <c r="O14" s="658"/>
      <c r="P14" s="658"/>
      <c r="Q14" s="658"/>
      <c r="R14" s="658"/>
      <c r="S14" s="658"/>
    </row>
    <row r="15" spans="1:19" ht="15" customHeight="1" x14ac:dyDescent="0.25">
      <c r="A15" s="839" t="s">
        <v>280</v>
      </c>
      <c r="B15" s="1068" t="s">
        <v>281</v>
      </c>
      <c r="C15" s="1068"/>
      <c r="D15" s="1068"/>
      <c r="E15" s="1068"/>
      <c r="G15" s="659"/>
      <c r="H15" s="659"/>
      <c r="I15" s="660"/>
      <c r="J15" s="660"/>
      <c r="K15" s="660"/>
      <c r="L15" s="660"/>
      <c r="O15" s="658"/>
      <c r="P15" s="658"/>
      <c r="Q15" s="658"/>
      <c r="R15" s="658"/>
      <c r="S15" s="658"/>
    </row>
    <row r="16" spans="1:19" x14ac:dyDescent="0.25">
      <c r="A16" s="658"/>
      <c r="B16" s="658"/>
      <c r="C16" s="658"/>
      <c r="D16" s="658"/>
      <c r="E16" s="658"/>
      <c r="F16" s="658"/>
      <c r="G16" s="658"/>
      <c r="H16" s="658"/>
      <c r="I16" s="658"/>
      <c r="J16" s="658"/>
      <c r="K16" s="658"/>
      <c r="L16" s="658"/>
      <c r="M16" s="658"/>
      <c r="O16" s="658"/>
      <c r="P16" s="658"/>
      <c r="Q16" s="658"/>
      <c r="R16" s="658"/>
      <c r="S16" s="658"/>
    </row>
    <row r="17" spans="1:20" s="825" customFormat="1" ht="11.25" x14ac:dyDescent="0.2">
      <c r="A17" s="840" t="s">
        <v>258</v>
      </c>
      <c r="B17" s="840" t="s">
        <v>1161</v>
      </c>
      <c r="C17" s="840" t="s">
        <v>1162</v>
      </c>
      <c r="D17" s="840" t="s">
        <v>1163</v>
      </c>
      <c r="E17" s="840" t="s">
        <v>262</v>
      </c>
      <c r="F17" s="840" t="s">
        <v>264</v>
      </c>
      <c r="G17" s="840" t="s">
        <v>266</v>
      </c>
      <c r="H17" s="840" t="s">
        <v>268</v>
      </c>
      <c r="I17" s="840"/>
      <c r="J17" s="840" t="s">
        <v>272</v>
      </c>
      <c r="K17" s="840" t="s">
        <v>274</v>
      </c>
      <c r="L17" s="840" t="s">
        <v>276</v>
      </c>
      <c r="M17" s="840" t="s">
        <v>278</v>
      </c>
      <c r="N17" s="914" t="s">
        <v>280</v>
      </c>
      <c r="O17" s="824"/>
      <c r="P17" s="824"/>
      <c r="Q17" s="824"/>
      <c r="R17" s="824"/>
      <c r="S17" s="824"/>
      <c r="T17" s="824"/>
    </row>
    <row r="18" spans="1:20" x14ac:dyDescent="0.25">
      <c r="A18" s="1069" t="s">
        <v>282</v>
      </c>
      <c r="B18" s="1069" t="s">
        <v>1200</v>
      </c>
      <c r="C18" s="1069" t="s">
        <v>284</v>
      </c>
      <c r="D18" s="1069" t="s">
        <v>285</v>
      </c>
      <c r="E18" s="1064" t="s">
        <v>286</v>
      </c>
      <c r="F18" s="1064" t="s">
        <v>287</v>
      </c>
      <c r="G18" s="1064" t="s">
        <v>288</v>
      </c>
      <c r="H18" s="1066" t="s">
        <v>1169</v>
      </c>
      <c r="I18" s="1066" t="s">
        <v>1166</v>
      </c>
      <c r="J18" s="1069" t="s">
        <v>289</v>
      </c>
      <c r="K18" s="1069"/>
      <c r="L18" s="1069"/>
      <c r="M18" s="1069"/>
      <c r="N18" s="1069" t="s">
        <v>290</v>
      </c>
      <c r="O18" s="658"/>
    </row>
    <row r="19" spans="1:20" ht="22.5" x14ac:dyDescent="0.25">
      <c r="A19" s="1069"/>
      <c r="B19" s="1069"/>
      <c r="C19" s="1069"/>
      <c r="D19" s="1069"/>
      <c r="E19" s="1064"/>
      <c r="F19" s="1065"/>
      <c r="G19" s="1065"/>
      <c r="H19" s="1065"/>
      <c r="I19" s="1065"/>
      <c r="J19" s="867" t="s">
        <v>1201</v>
      </c>
      <c r="K19" s="867" t="s">
        <v>292</v>
      </c>
      <c r="L19" s="867" t="s">
        <v>1202</v>
      </c>
      <c r="M19" s="868" t="s">
        <v>1203</v>
      </c>
      <c r="N19" s="1072"/>
      <c r="O19" s="658"/>
    </row>
    <row r="20" spans="1:20" ht="34.5" x14ac:dyDescent="0.25">
      <c r="A20" s="882">
        <v>1</v>
      </c>
      <c r="B20" s="916" t="s">
        <v>1138</v>
      </c>
      <c r="C20" s="798" t="s">
        <v>1139</v>
      </c>
      <c r="D20" s="786" t="s">
        <v>480</v>
      </c>
      <c r="E20" s="785" t="s">
        <v>482</v>
      </c>
      <c r="F20" s="849" t="s">
        <v>543</v>
      </c>
      <c r="G20" s="788"/>
      <c r="H20" s="897">
        <v>2400</v>
      </c>
      <c r="I20" s="897">
        <v>2400</v>
      </c>
      <c r="J20" s="788"/>
      <c r="K20" s="788"/>
      <c r="L20" s="788"/>
      <c r="M20" s="788"/>
      <c r="N20" s="786"/>
    </row>
    <row r="21" spans="1:20" ht="34.5" x14ac:dyDescent="0.25">
      <c r="A21" s="882">
        <v>2</v>
      </c>
      <c r="B21" s="916" t="s">
        <v>466</v>
      </c>
      <c r="C21" s="785" t="s">
        <v>467</v>
      </c>
      <c r="D21" s="786" t="s">
        <v>491</v>
      </c>
      <c r="E21" s="785" t="s">
        <v>494</v>
      </c>
      <c r="F21" s="849" t="s">
        <v>543</v>
      </c>
      <c r="G21" s="788"/>
      <c r="H21" s="898">
        <v>1200</v>
      </c>
      <c r="I21" s="898">
        <v>1200</v>
      </c>
      <c r="J21" s="788"/>
      <c r="K21" s="788"/>
      <c r="L21" s="788"/>
      <c r="M21" s="788"/>
      <c r="N21" s="786"/>
    </row>
    <row r="22" spans="1:20" ht="34.5" x14ac:dyDescent="0.25">
      <c r="A22" s="882">
        <v>3</v>
      </c>
      <c r="B22" s="916" t="s">
        <v>474</v>
      </c>
      <c r="C22" s="785" t="s">
        <v>467</v>
      </c>
      <c r="D22" s="786" t="s">
        <v>491</v>
      </c>
      <c r="E22" s="785" t="s">
        <v>494</v>
      </c>
      <c r="F22" s="849" t="s">
        <v>543</v>
      </c>
      <c r="G22" s="785"/>
      <c r="H22" s="898">
        <v>1200</v>
      </c>
      <c r="I22" s="898">
        <v>1200</v>
      </c>
      <c r="J22" s="788"/>
      <c r="K22" s="788"/>
      <c r="L22" s="788"/>
      <c r="M22" s="788"/>
      <c r="N22" s="785"/>
    </row>
    <row r="23" spans="1:20" ht="34.5" x14ac:dyDescent="0.25">
      <c r="A23" s="882">
        <v>4</v>
      </c>
      <c r="B23" s="917" t="s">
        <v>501</v>
      </c>
      <c r="C23" s="849" t="s">
        <v>498</v>
      </c>
      <c r="D23" s="849" t="s">
        <v>491</v>
      </c>
      <c r="E23" s="849" t="s">
        <v>494</v>
      </c>
      <c r="F23" s="849" t="s">
        <v>543</v>
      </c>
      <c r="G23" s="849"/>
      <c r="H23" s="899">
        <v>1200</v>
      </c>
      <c r="I23" s="899">
        <v>1200</v>
      </c>
      <c r="J23" s="849"/>
      <c r="K23" s="849"/>
      <c r="L23" s="849"/>
      <c r="M23" s="849" t="s">
        <v>348</v>
      </c>
      <c r="N23" s="849"/>
    </row>
    <row r="24" spans="1:20" ht="34.5" x14ac:dyDescent="0.25">
      <c r="A24" s="882">
        <v>5</v>
      </c>
      <c r="B24" s="916" t="s">
        <v>1016</v>
      </c>
      <c r="C24" s="849" t="s">
        <v>467</v>
      </c>
      <c r="D24" s="850" t="s">
        <v>517</v>
      </c>
      <c r="E24" s="900" t="s">
        <v>522</v>
      </c>
      <c r="F24" s="849" t="s">
        <v>543</v>
      </c>
      <c r="G24" s="883"/>
      <c r="H24" s="901">
        <v>15000</v>
      </c>
      <c r="I24" s="901">
        <v>15000</v>
      </c>
      <c r="J24" s="885"/>
      <c r="K24" s="885"/>
      <c r="L24" s="885"/>
      <c r="M24" s="885"/>
      <c r="N24" s="850"/>
    </row>
    <row r="25" spans="1:20" ht="34.5" x14ac:dyDescent="0.25">
      <c r="A25" s="882">
        <v>6</v>
      </c>
      <c r="B25" s="916" t="s">
        <v>466</v>
      </c>
      <c r="C25" s="785" t="s">
        <v>467</v>
      </c>
      <c r="D25" s="900" t="s">
        <v>369</v>
      </c>
      <c r="E25" s="883" t="s">
        <v>1140</v>
      </c>
      <c r="F25" s="849" t="s">
        <v>543</v>
      </c>
      <c r="G25" s="901"/>
      <c r="H25" s="902">
        <v>26000</v>
      </c>
      <c r="I25" s="902">
        <v>26000</v>
      </c>
      <c r="J25" s="885"/>
      <c r="K25" s="885"/>
      <c r="L25" s="885"/>
      <c r="M25" s="883"/>
      <c r="N25" s="850"/>
    </row>
    <row r="26" spans="1:20" ht="33.75" x14ac:dyDescent="0.25">
      <c r="A26" s="882">
        <v>7</v>
      </c>
      <c r="B26" s="916" t="s">
        <v>451</v>
      </c>
      <c r="C26" s="785" t="s">
        <v>452</v>
      </c>
      <c r="D26" s="786" t="s">
        <v>453</v>
      </c>
      <c r="E26" s="785" t="s">
        <v>454</v>
      </c>
      <c r="F26" s="785"/>
      <c r="G26" s="785"/>
      <c r="H26" s="903">
        <v>10000</v>
      </c>
      <c r="I26" s="903">
        <v>10000</v>
      </c>
      <c r="J26" s="788"/>
      <c r="K26" s="788"/>
      <c r="L26" s="788"/>
      <c r="M26" s="788"/>
      <c r="N26" s="785"/>
    </row>
    <row r="27" spans="1:20" ht="22.5" x14ac:dyDescent="0.25">
      <c r="A27" s="882">
        <v>8</v>
      </c>
      <c r="B27" s="916" t="s">
        <v>451</v>
      </c>
      <c r="C27" s="785" t="s">
        <v>452</v>
      </c>
      <c r="D27" s="786" t="s">
        <v>453</v>
      </c>
      <c r="E27" s="786" t="s">
        <v>455</v>
      </c>
      <c r="F27" s="786"/>
      <c r="G27" s="786"/>
      <c r="H27" s="903">
        <v>1800</v>
      </c>
      <c r="I27" s="903">
        <v>1800</v>
      </c>
      <c r="J27" s="845"/>
      <c r="K27" s="845"/>
      <c r="L27" s="845"/>
      <c r="M27" s="845"/>
      <c r="N27" s="786"/>
    </row>
    <row r="28" spans="1:20" ht="33.75" x14ac:dyDescent="0.25">
      <c r="A28" s="882">
        <v>9</v>
      </c>
      <c r="B28" s="916" t="s">
        <v>456</v>
      </c>
      <c r="C28" s="798" t="s">
        <v>456</v>
      </c>
      <c r="D28" s="786" t="s">
        <v>453</v>
      </c>
      <c r="E28" s="786" t="s">
        <v>457</v>
      </c>
      <c r="F28" s="786"/>
      <c r="G28" s="786"/>
      <c r="H28" s="903">
        <v>2000</v>
      </c>
      <c r="I28" s="903">
        <v>2000</v>
      </c>
      <c r="J28" s="845"/>
      <c r="K28" s="845"/>
      <c r="L28" s="845"/>
      <c r="M28" s="845"/>
      <c r="N28" s="786"/>
    </row>
    <row r="29" spans="1:20" ht="33.75" x14ac:dyDescent="0.25">
      <c r="A29" s="882">
        <v>10</v>
      </c>
      <c r="B29" s="916" t="s">
        <v>456</v>
      </c>
      <c r="C29" s="798" t="s">
        <v>456</v>
      </c>
      <c r="D29" s="786" t="s">
        <v>453</v>
      </c>
      <c r="E29" s="786" t="s">
        <v>458</v>
      </c>
      <c r="F29" s="786"/>
      <c r="G29" s="786"/>
      <c r="H29" s="915">
        <v>200</v>
      </c>
      <c r="I29" s="915">
        <v>200</v>
      </c>
      <c r="J29" s="845"/>
      <c r="K29" s="845"/>
      <c r="L29" s="845"/>
      <c r="M29" s="845"/>
      <c r="N29" s="786"/>
    </row>
    <row r="30" spans="1:20" ht="22.5" x14ac:dyDescent="0.25">
      <c r="A30" s="882">
        <v>11</v>
      </c>
      <c r="B30" s="916" t="s">
        <v>459</v>
      </c>
      <c r="C30" s="785" t="s">
        <v>452</v>
      </c>
      <c r="D30" s="786" t="s">
        <v>453</v>
      </c>
      <c r="E30" s="786" t="s">
        <v>457</v>
      </c>
      <c r="F30" s="786"/>
      <c r="G30" s="785"/>
      <c r="H30" s="903">
        <v>2000</v>
      </c>
      <c r="I30" s="903">
        <v>2000</v>
      </c>
      <c r="J30" s="845"/>
      <c r="K30" s="845"/>
      <c r="L30" s="845"/>
      <c r="M30" s="845"/>
      <c r="N30" s="786"/>
    </row>
    <row r="31" spans="1:20" ht="22.5" x14ac:dyDescent="0.25">
      <c r="A31" s="882">
        <v>12</v>
      </c>
      <c r="B31" s="916" t="s">
        <v>460</v>
      </c>
      <c r="C31" s="786" t="s">
        <v>452</v>
      </c>
      <c r="D31" s="786" t="s">
        <v>453</v>
      </c>
      <c r="E31" s="786" t="s">
        <v>457</v>
      </c>
      <c r="F31" s="786"/>
      <c r="G31" s="786"/>
      <c r="H31" s="903">
        <v>2000</v>
      </c>
      <c r="I31" s="903">
        <v>2000</v>
      </c>
      <c r="J31" s="845"/>
      <c r="K31" s="845"/>
      <c r="L31" s="845"/>
      <c r="M31" s="845"/>
      <c r="N31" s="786"/>
    </row>
    <row r="32" spans="1:20" ht="22.5" x14ac:dyDescent="0.25">
      <c r="A32" s="882">
        <v>13</v>
      </c>
      <c r="B32" s="916" t="s">
        <v>461</v>
      </c>
      <c r="C32" s="786" t="s">
        <v>461</v>
      </c>
      <c r="D32" s="786" t="s">
        <v>453</v>
      </c>
      <c r="E32" s="786" t="s">
        <v>457</v>
      </c>
      <c r="F32" s="786"/>
      <c r="G32" s="786"/>
      <c r="H32" s="903">
        <v>2000</v>
      </c>
      <c r="I32" s="903">
        <v>2000</v>
      </c>
      <c r="J32" s="845"/>
      <c r="K32" s="845"/>
      <c r="L32" s="845"/>
      <c r="M32" s="845"/>
      <c r="N32" s="786"/>
    </row>
    <row r="33" spans="1:15" ht="22.5" x14ac:dyDescent="0.25">
      <c r="A33" s="882">
        <v>14</v>
      </c>
      <c r="B33" s="916" t="s">
        <v>462</v>
      </c>
      <c r="C33" s="786" t="s">
        <v>462</v>
      </c>
      <c r="D33" s="786" t="s">
        <v>453</v>
      </c>
      <c r="E33" s="786" t="s">
        <v>463</v>
      </c>
      <c r="F33" s="786"/>
      <c r="G33" s="786"/>
      <c r="H33" s="897"/>
      <c r="I33" s="897"/>
      <c r="J33" s="845"/>
      <c r="K33" s="845"/>
      <c r="L33" s="845"/>
      <c r="M33" s="845"/>
      <c r="N33" s="786" t="s">
        <v>464</v>
      </c>
    </row>
    <row r="34" spans="1:15" ht="22.5" x14ac:dyDescent="0.25">
      <c r="A34" s="882">
        <v>15</v>
      </c>
      <c r="B34" s="916" t="s">
        <v>461</v>
      </c>
      <c r="C34" s="785" t="s">
        <v>461</v>
      </c>
      <c r="D34" s="786" t="s">
        <v>453</v>
      </c>
      <c r="E34" s="785" t="s">
        <v>465</v>
      </c>
      <c r="F34" s="785"/>
      <c r="G34" s="786"/>
      <c r="H34" s="897">
        <v>6000</v>
      </c>
      <c r="I34" s="897">
        <v>6000</v>
      </c>
      <c r="J34" s="788"/>
      <c r="K34" s="788"/>
      <c r="L34" s="788"/>
      <c r="M34" s="788"/>
      <c r="N34" s="785"/>
    </row>
    <row r="35" spans="1:15" ht="22.5" x14ac:dyDescent="0.25">
      <c r="A35" s="882">
        <v>16</v>
      </c>
      <c r="B35" s="916" t="s">
        <v>466</v>
      </c>
      <c r="C35" s="785" t="s">
        <v>467</v>
      </c>
      <c r="D35" s="786" t="s">
        <v>468</v>
      </c>
      <c r="E35" s="785" t="s">
        <v>469</v>
      </c>
      <c r="F35" s="785"/>
      <c r="G35" s="785"/>
      <c r="H35" s="897">
        <v>25000</v>
      </c>
      <c r="I35" s="897">
        <v>25000</v>
      </c>
      <c r="J35" s="788"/>
      <c r="K35" s="788"/>
      <c r="L35" s="788"/>
      <c r="M35" s="788"/>
      <c r="N35" s="785"/>
      <c r="O35" s="787"/>
    </row>
    <row r="36" spans="1:15" ht="22.5" x14ac:dyDescent="0.25">
      <c r="A36" s="882">
        <v>17</v>
      </c>
      <c r="B36" s="916" t="s">
        <v>470</v>
      </c>
      <c r="C36" s="785" t="s">
        <v>467</v>
      </c>
      <c r="D36" s="786" t="s">
        <v>471</v>
      </c>
      <c r="E36" s="785" t="s">
        <v>472</v>
      </c>
      <c r="F36" s="785"/>
      <c r="G36" s="785"/>
      <c r="H36" s="897">
        <v>300</v>
      </c>
      <c r="I36" s="897">
        <v>300</v>
      </c>
      <c r="J36" s="788"/>
      <c r="K36" s="788"/>
      <c r="L36" s="788"/>
      <c r="M36" s="788"/>
      <c r="N36" s="785"/>
    </row>
    <row r="37" spans="1:15" ht="22.5" x14ac:dyDescent="0.25">
      <c r="A37" s="882">
        <v>18</v>
      </c>
      <c r="B37" s="916" t="s">
        <v>473</v>
      </c>
      <c r="C37" s="785" t="s">
        <v>467</v>
      </c>
      <c r="D37" s="786" t="s">
        <v>471</v>
      </c>
      <c r="E37" s="785" t="s">
        <v>472</v>
      </c>
      <c r="F37" s="785"/>
      <c r="G37" s="785"/>
      <c r="H37" s="897">
        <v>300</v>
      </c>
      <c r="I37" s="897">
        <v>300</v>
      </c>
      <c r="J37" s="788"/>
      <c r="K37" s="788"/>
      <c r="L37" s="788"/>
      <c r="M37" s="788"/>
      <c r="N37" s="785"/>
    </row>
    <row r="38" spans="1:15" ht="22.5" x14ac:dyDescent="0.25">
      <c r="A38" s="882">
        <v>19</v>
      </c>
      <c r="B38" s="916" t="s">
        <v>474</v>
      </c>
      <c r="C38" s="786" t="s">
        <v>467</v>
      </c>
      <c r="D38" s="786" t="s">
        <v>471</v>
      </c>
      <c r="E38" s="786" t="s">
        <v>475</v>
      </c>
      <c r="F38" s="786"/>
      <c r="G38" s="786"/>
      <c r="H38" s="897">
        <v>5000</v>
      </c>
      <c r="I38" s="897">
        <v>5000</v>
      </c>
      <c r="J38" s="845"/>
      <c r="K38" s="845"/>
      <c r="L38" s="845"/>
      <c r="M38" s="845"/>
      <c r="N38" s="786"/>
    </row>
    <row r="39" spans="1:15" ht="33.75" x14ac:dyDescent="0.25">
      <c r="A39" s="882">
        <v>20</v>
      </c>
      <c r="B39" s="916" t="s">
        <v>474</v>
      </c>
      <c r="C39" s="786" t="s">
        <v>467</v>
      </c>
      <c r="D39" s="786" t="s">
        <v>471</v>
      </c>
      <c r="E39" s="786" t="s">
        <v>478</v>
      </c>
      <c r="F39" s="786"/>
      <c r="G39" s="786"/>
      <c r="H39" s="897">
        <v>530</v>
      </c>
      <c r="I39" s="897">
        <v>530</v>
      </c>
      <c r="J39" s="845"/>
      <c r="K39" s="845"/>
      <c r="L39" s="845"/>
      <c r="M39" s="845"/>
      <c r="N39" s="786"/>
    </row>
    <row r="40" spans="1:15" ht="22.5" x14ac:dyDescent="0.25">
      <c r="A40" s="882">
        <v>21</v>
      </c>
      <c r="B40" s="916" t="s">
        <v>466</v>
      </c>
      <c r="C40" s="786" t="s">
        <v>467</v>
      </c>
      <c r="D40" s="786" t="s">
        <v>471</v>
      </c>
      <c r="E40" s="786" t="s">
        <v>999</v>
      </c>
      <c r="F40" s="786"/>
      <c r="G40" s="786"/>
      <c r="H40" s="897">
        <v>5000</v>
      </c>
      <c r="I40" s="897">
        <v>5000</v>
      </c>
      <c r="J40" s="845"/>
      <c r="K40" s="845" t="s">
        <v>301</v>
      </c>
      <c r="L40" s="845"/>
      <c r="M40" s="845"/>
      <c r="N40" s="785"/>
    </row>
    <row r="41" spans="1:15" ht="56.25" x14ac:dyDescent="0.25">
      <c r="A41" s="882">
        <v>22</v>
      </c>
      <c r="B41" s="916" t="s">
        <v>1000</v>
      </c>
      <c r="C41" s="786" t="s">
        <v>1001</v>
      </c>
      <c r="D41" s="786" t="s">
        <v>471</v>
      </c>
      <c r="E41" s="786" t="s">
        <v>476</v>
      </c>
      <c r="F41" s="786" t="s">
        <v>477</v>
      </c>
      <c r="G41" s="786"/>
      <c r="H41" s="897">
        <v>1200</v>
      </c>
      <c r="I41" s="897">
        <v>1200</v>
      </c>
      <c r="J41" s="845"/>
      <c r="K41" s="845" t="s">
        <v>301</v>
      </c>
      <c r="L41" s="845"/>
      <c r="M41" s="845"/>
      <c r="N41" s="786"/>
    </row>
    <row r="42" spans="1:15" ht="67.5" x14ac:dyDescent="0.25">
      <c r="A42" s="882">
        <v>23</v>
      </c>
      <c r="B42" s="916" t="s">
        <v>452</v>
      </c>
      <c r="C42" s="798" t="s">
        <v>452</v>
      </c>
      <c r="D42" s="786" t="s">
        <v>1002</v>
      </c>
      <c r="E42" s="785" t="s">
        <v>469</v>
      </c>
      <c r="F42" s="785"/>
      <c r="G42" s="785"/>
      <c r="H42" s="897">
        <v>25000</v>
      </c>
      <c r="I42" s="897">
        <v>25000</v>
      </c>
      <c r="J42" s="788"/>
      <c r="K42" s="788"/>
      <c r="L42" s="788"/>
      <c r="M42" s="788"/>
      <c r="N42" s="785" t="s">
        <v>1003</v>
      </c>
      <c r="O42" s="787"/>
    </row>
    <row r="43" spans="1:15" ht="22.5" x14ac:dyDescent="0.25">
      <c r="A43" s="882">
        <v>24</v>
      </c>
      <c r="B43" s="916" t="s">
        <v>479</v>
      </c>
      <c r="C43" s="786" t="s">
        <v>452</v>
      </c>
      <c r="D43" s="786" t="s">
        <v>480</v>
      </c>
      <c r="E43" s="785" t="s">
        <v>481</v>
      </c>
      <c r="F43" s="786"/>
      <c r="G43" s="786"/>
      <c r="H43" s="897"/>
      <c r="I43" s="897"/>
      <c r="J43" s="845"/>
      <c r="K43" s="845"/>
      <c r="L43" s="845"/>
      <c r="M43" s="845"/>
      <c r="N43" s="786"/>
    </row>
    <row r="44" spans="1:15" ht="22.5" x14ac:dyDescent="0.25">
      <c r="A44" s="882">
        <v>25</v>
      </c>
      <c r="B44" s="916" t="s">
        <v>451</v>
      </c>
      <c r="C44" s="785" t="s">
        <v>467</v>
      </c>
      <c r="D44" s="786" t="s">
        <v>480</v>
      </c>
      <c r="E44" s="785" t="s">
        <v>481</v>
      </c>
      <c r="F44" s="785"/>
      <c r="G44" s="788"/>
      <c r="H44" s="897"/>
      <c r="I44" s="897"/>
      <c r="J44" s="788"/>
      <c r="K44" s="788"/>
      <c r="L44" s="788"/>
      <c r="M44" s="788"/>
      <c r="N44" s="786"/>
    </row>
    <row r="45" spans="1:15" x14ac:dyDescent="0.25">
      <c r="A45" s="827"/>
      <c r="B45" s="827"/>
      <c r="C45" s="827"/>
      <c r="D45" s="826"/>
      <c r="E45" s="827"/>
      <c r="F45" s="827"/>
      <c r="G45" s="827"/>
      <c r="H45" s="904"/>
      <c r="I45" s="904"/>
      <c r="J45" s="906"/>
      <c r="K45" s="906"/>
      <c r="L45" s="906"/>
      <c r="M45" s="906"/>
      <c r="N45" s="826"/>
    </row>
    <row r="46" spans="1:15" ht="45" x14ac:dyDescent="0.25">
      <c r="A46" s="882">
        <v>26</v>
      </c>
      <c r="B46" s="916" t="s">
        <v>452</v>
      </c>
      <c r="C46" s="798" t="s">
        <v>452</v>
      </c>
      <c r="D46" s="786" t="s">
        <v>483</v>
      </c>
      <c r="E46" s="785" t="s">
        <v>484</v>
      </c>
      <c r="F46" s="785"/>
      <c r="G46" s="788"/>
      <c r="H46" s="897">
        <v>100</v>
      </c>
      <c r="I46" s="897">
        <v>100</v>
      </c>
      <c r="J46" s="788"/>
      <c r="K46" s="788"/>
      <c r="L46" s="788"/>
      <c r="M46" s="788"/>
      <c r="N46" s="786"/>
    </row>
    <row r="47" spans="1:15" ht="157.5" x14ac:dyDescent="0.25">
      <c r="A47" s="882">
        <v>27</v>
      </c>
      <c r="B47" s="916" t="s">
        <v>1004</v>
      </c>
      <c r="C47" s="798" t="s">
        <v>467</v>
      </c>
      <c r="D47" s="786" t="s">
        <v>483</v>
      </c>
      <c r="E47" s="785" t="s">
        <v>1005</v>
      </c>
      <c r="F47" s="785"/>
      <c r="G47" s="788"/>
      <c r="H47" s="897"/>
      <c r="I47" s="897"/>
      <c r="J47" s="788"/>
      <c r="K47" s="788"/>
      <c r="L47" s="788"/>
      <c r="M47" s="788"/>
      <c r="N47" s="786" t="s">
        <v>1006</v>
      </c>
    </row>
    <row r="48" spans="1:15" ht="45" x14ac:dyDescent="0.25">
      <c r="A48" s="882">
        <v>28</v>
      </c>
      <c r="B48" s="916" t="s">
        <v>462</v>
      </c>
      <c r="C48" s="798" t="s">
        <v>1007</v>
      </c>
      <c r="D48" s="786" t="s">
        <v>485</v>
      </c>
      <c r="E48" s="785" t="s">
        <v>1008</v>
      </c>
      <c r="F48" s="785"/>
      <c r="G48" s="788"/>
      <c r="H48" s="897">
        <v>1400</v>
      </c>
      <c r="I48" s="897">
        <v>1400</v>
      </c>
      <c r="J48" s="788"/>
      <c r="K48" s="788" t="s">
        <v>301</v>
      </c>
      <c r="L48" s="788"/>
      <c r="M48" s="788"/>
      <c r="N48" s="786" t="s">
        <v>1141</v>
      </c>
    </row>
    <row r="49" spans="1:14" ht="45" x14ac:dyDescent="0.25">
      <c r="A49" s="882">
        <v>29</v>
      </c>
      <c r="B49" s="916" t="s">
        <v>452</v>
      </c>
      <c r="C49" s="798" t="s">
        <v>452</v>
      </c>
      <c r="D49" s="786" t="s">
        <v>485</v>
      </c>
      <c r="E49" s="785" t="s">
        <v>486</v>
      </c>
      <c r="F49" s="785"/>
      <c r="G49" s="788"/>
      <c r="H49" s="897"/>
      <c r="I49" s="897"/>
      <c r="J49" s="788"/>
      <c r="K49" s="788"/>
      <c r="L49" s="788"/>
      <c r="M49" s="788"/>
      <c r="N49" s="786"/>
    </row>
    <row r="50" spans="1:14" ht="45" x14ac:dyDescent="0.25">
      <c r="A50" s="882">
        <v>30</v>
      </c>
      <c r="B50" s="916" t="s">
        <v>452</v>
      </c>
      <c r="C50" s="798" t="s">
        <v>487</v>
      </c>
      <c r="D50" s="786" t="s">
        <v>485</v>
      </c>
      <c r="E50" s="785" t="s">
        <v>486</v>
      </c>
      <c r="F50" s="785"/>
      <c r="G50" s="788"/>
      <c r="H50" s="897"/>
      <c r="I50" s="897"/>
      <c r="J50" s="788"/>
      <c r="K50" s="788"/>
      <c r="L50" s="788"/>
      <c r="M50" s="788"/>
      <c r="N50" s="786" t="s">
        <v>488</v>
      </c>
    </row>
    <row r="51" spans="1:14" ht="22.5" x14ac:dyDescent="0.25">
      <c r="A51" s="882">
        <v>31</v>
      </c>
      <c r="B51" s="916" t="s">
        <v>489</v>
      </c>
      <c r="C51" s="785" t="s">
        <v>467</v>
      </c>
      <c r="D51" s="786" t="s">
        <v>480</v>
      </c>
      <c r="E51" s="785" t="s">
        <v>490</v>
      </c>
      <c r="F51" s="785"/>
      <c r="G51" s="788"/>
      <c r="H51" s="897">
        <v>1400</v>
      </c>
      <c r="I51" s="897">
        <v>1400</v>
      </c>
      <c r="J51" s="788"/>
      <c r="K51" s="788"/>
      <c r="L51" s="788"/>
      <c r="M51" s="788"/>
      <c r="N51" s="786"/>
    </row>
    <row r="52" spans="1:14" ht="34.5" x14ac:dyDescent="0.25">
      <c r="A52" s="882">
        <v>32</v>
      </c>
      <c r="B52" s="918" t="s">
        <v>1007</v>
      </c>
      <c r="C52" s="785" t="s">
        <v>467</v>
      </c>
      <c r="D52" s="798" t="s">
        <v>1009</v>
      </c>
      <c r="E52" s="850" t="s">
        <v>1010</v>
      </c>
      <c r="F52" s="785"/>
      <c r="G52" s="788"/>
      <c r="H52" s="897">
        <v>1000</v>
      </c>
      <c r="I52" s="897">
        <v>1000</v>
      </c>
      <c r="J52" s="788" t="s">
        <v>301</v>
      </c>
      <c r="K52" s="788"/>
      <c r="L52" s="788"/>
      <c r="M52" s="788"/>
      <c r="N52" s="786"/>
    </row>
    <row r="53" spans="1:14" ht="34.5" x14ac:dyDescent="0.25">
      <c r="A53" s="882">
        <v>33</v>
      </c>
      <c r="B53" s="916" t="s">
        <v>489</v>
      </c>
      <c r="C53" s="785" t="s">
        <v>467</v>
      </c>
      <c r="D53" s="798" t="s">
        <v>1011</v>
      </c>
      <c r="E53" s="850" t="s">
        <v>1010</v>
      </c>
      <c r="F53" s="785"/>
      <c r="G53" s="788"/>
      <c r="H53" s="897">
        <v>1000</v>
      </c>
      <c r="I53" s="897">
        <v>1000</v>
      </c>
      <c r="J53" s="906"/>
      <c r="K53" s="788"/>
      <c r="L53" s="788"/>
      <c r="M53" s="788" t="s">
        <v>301</v>
      </c>
      <c r="N53" s="786"/>
    </row>
    <row r="54" spans="1:14" ht="68.25" x14ac:dyDescent="0.25">
      <c r="A54" s="882">
        <v>34</v>
      </c>
      <c r="B54" s="919" t="s">
        <v>497</v>
      </c>
      <c r="C54" s="850" t="s">
        <v>498</v>
      </c>
      <c r="D54" s="850" t="s">
        <v>491</v>
      </c>
      <c r="E54" s="850" t="s">
        <v>499</v>
      </c>
      <c r="F54" s="850" t="s">
        <v>543</v>
      </c>
      <c r="G54" s="850">
        <v>2</v>
      </c>
      <c r="H54" s="907">
        <v>30000</v>
      </c>
      <c r="I54" s="907">
        <v>30000</v>
      </c>
      <c r="J54" s="850"/>
      <c r="K54" s="850"/>
      <c r="L54" s="850"/>
      <c r="M54" s="850" t="s">
        <v>348</v>
      </c>
      <c r="N54" s="850" t="s">
        <v>1142</v>
      </c>
    </row>
    <row r="55" spans="1:14" ht="79.5" x14ac:dyDescent="0.25">
      <c r="A55" s="882">
        <v>35</v>
      </c>
      <c r="B55" s="919" t="s">
        <v>479</v>
      </c>
      <c r="C55" s="850" t="s">
        <v>452</v>
      </c>
      <c r="D55" s="850" t="s">
        <v>491</v>
      </c>
      <c r="E55" s="850" t="s">
        <v>492</v>
      </c>
      <c r="F55" s="850" t="s">
        <v>543</v>
      </c>
      <c r="G55" s="850">
        <v>3</v>
      </c>
      <c r="H55" s="907">
        <v>30000</v>
      </c>
      <c r="I55" s="907">
        <v>30000</v>
      </c>
      <c r="J55" s="850"/>
      <c r="K55" s="850"/>
      <c r="L55" s="850"/>
      <c r="M55" s="850" t="s">
        <v>348</v>
      </c>
      <c r="N55" s="850" t="s">
        <v>1142</v>
      </c>
    </row>
    <row r="56" spans="1:14" ht="33.75" x14ac:dyDescent="0.25">
      <c r="A56" s="882">
        <v>36</v>
      </c>
      <c r="B56" s="916" t="s">
        <v>466</v>
      </c>
      <c r="C56" s="785" t="s">
        <v>467</v>
      </c>
      <c r="D56" s="786" t="s">
        <v>491</v>
      </c>
      <c r="E56" s="785" t="s">
        <v>493</v>
      </c>
      <c r="F56" s="785"/>
      <c r="G56" s="788"/>
      <c r="H56" s="897">
        <v>1800</v>
      </c>
      <c r="I56" s="897">
        <v>1800</v>
      </c>
      <c r="J56" s="788"/>
      <c r="K56" s="788"/>
      <c r="L56" s="788"/>
      <c r="M56" s="788"/>
      <c r="N56" s="786"/>
    </row>
    <row r="57" spans="1:14" ht="34.5" x14ac:dyDescent="0.25">
      <c r="A57" s="882">
        <v>37</v>
      </c>
      <c r="B57" s="917" t="s">
        <v>451</v>
      </c>
      <c r="C57" s="849" t="s">
        <v>452</v>
      </c>
      <c r="D57" s="849" t="s">
        <v>491</v>
      </c>
      <c r="E57" s="849" t="s">
        <v>1012</v>
      </c>
      <c r="F57" s="849" t="s">
        <v>543</v>
      </c>
      <c r="G57" s="849"/>
      <c r="H57" s="899">
        <v>400</v>
      </c>
      <c r="I57" s="899">
        <v>400</v>
      </c>
      <c r="J57" s="849"/>
      <c r="K57" s="849"/>
      <c r="L57" s="849"/>
      <c r="M57" s="849"/>
      <c r="N57" s="849"/>
    </row>
    <row r="58" spans="1:14" ht="34.5" x14ac:dyDescent="0.25">
      <c r="A58" s="882">
        <v>38</v>
      </c>
      <c r="B58" s="916" t="s">
        <v>495</v>
      </c>
      <c r="C58" s="785" t="s">
        <v>452</v>
      </c>
      <c r="D58" s="786" t="s">
        <v>491</v>
      </c>
      <c r="E58" s="785" t="s">
        <v>496</v>
      </c>
      <c r="F58" s="850" t="s">
        <v>543</v>
      </c>
      <c r="G58" s="785"/>
      <c r="H58" s="897">
        <v>900</v>
      </c>
      <c r="I58" s="897">
        <v>900</v>
      </c>
      <c r="J58" s="788"/>
      <c r="K58" s="788"/>
      <c r="L58" s="788"/>
      <c r="M58" s="788"/>
      <c r="N58" s="786"/>
    </row>
    <row r="59" spans="1:14" ht="34.5" x14ac:dyDescent="0.25">
      <c r="A59" s="882">
        <v>39</v>
      </c>
      <c r="B59" s="916" t="s">
        <v>451</v>
      </c>
      <c r="C59" s="785" t="s">
        <v>452</v>
      </c>
      <c r="D59" s="786" t="s">
        <v>491</v>
      </c>
      <c r="E59" s="785" t="s">
        <v>496</v>
      </c>
      <c r="F59" s="850" t="s">
        <v>543</v>
      </c>
      <c r="G59" s="788"/>
      <c r="H59" s="897">
        <v>900</v>
      </c>
      <c r="I59" s="897">
        <v>900</v>
      </c>
      <c r="J59" s="788"/>
      <c r="K59" s="788"/>
      <c r="L59" s="788"/>
      <c r="M59" s="788"/>
      <c r="N59" s="786"/>
    </row>
    <row r="60" spans="1:14" ht="34.5" x14ac:dyDescent="0.25">
      <c r="A60" s="882">
        <v>40</v>
      </c>
      <c r="B60" s="916" t="s">
        <v>497</v>
      </c>
      <c r="C60" s="849" t="s">
        <v>498</v>
      </c>
      <c r="D60" s="786" t="s">
        <v>491</v>
      </c>
      <c r="E60" s="785" t="s">
        <v>493</v>
      </c>
      <c r="F60" s="850" t="s">
        <v>543</v>
      </c>
      <c r="G60" s="883"/>
      <c r="H60" s="901">
        <v>1800</v>
      </c>
      <c r="I60" s="901">
        <v>1800</v>
      </c>
      <c r="J60" s="885"/>
      <c r="K60" s="885"/>
      <c r="L60" s="885"/>
      <c r="M60" s="885"/>
      <c r="N60" s="850"/>
    </row>
    <row r="61" spans="1:14" ht="34.5" x14ac:dyDescent="0.25">
      <c r="A61" s="882">
        <v>41</v>
      </c>
      <c r="B61" s="916" t="s">
        <v>497</v>
      </c>
      <c r="C61" s="849" t="s">
        <v>498</v>
      </c>
      <c r="D61" s="786" t="s">
        <v>491</v>
      </c>
      <c r="E61" s="900" t="s">
        <v>500</v>
      </c>
      <c r="F61" s="850" t="s">
        <v>543</v>
      </c>
      <c r="G61" s="883"/>
      <c r="H61" s="901">
        <v>400</v>
      </c>
      <c r="I61" s="901">
        <v>400</v>
      </c>
      <c r="J61" s="885"/>
      <c r="K61" s="885"/>
      <c r="L61" s="885"/>
      <c r="M61" s="885"/>
      <c r="N61" s="850"/>
    </row>
    <row r="62" spans="1:14" ht="34.5" x14ac:dyDescent="0.25">
      <c r="A62" s="882">
        <v>42</v>
      </c>
      <c r="B62" s="916" t="s">
        <v>501</v>
      </c>
      <c r="C62" s="849" t="s">
        <v>498</v>
      </c>
      <c r="D62" s="786" t="s">
        <v>491</v>
      </c>
      <c r="E62" s="900" t="s">
        <v>500</v>
      </c>
      <c r="F62" s="850" t="s">
        <v>543</v>
      </c>
      <c r="G62" s="883"/>
      <c r="H62" s="901">
        <v>400</v>
      </c>
      <c r="I62" s="901">
        <v>400</v>
      </c>
      <c r="J62" s="885"/>
      <c r="K62" s="885"/>
      <c r="L62" s="885"/>
      <c r="M62" s="885"/>
      <c r="N62" s="850"/>
    </row>
    <row r="63" spans="1:14" ht="34.5" x14ac:dyDescent="0.25">
      <c r="A63" s="882">
        <v>43</v>
      </c>
      <c r="B63" s="916" t="s">
        <v>501</v>
      </c>
      <c r="C63" s="798" t="s">
        <v>498</v>
      </c>
      <c r="D63" s="844" t="s">
        <v>491</v>
      </c>
      <c r="E63" s="908" t="s">
        <v>502</v>
      </c>
      <c r="F63" s="850" t="s">
        <v>543</v>
      </c>
      <c r="G63" s="909"/>
      <c r="H63" s="910">
        <v>15000</v>
      </c>
      <c r="I63" s="910">
        <v>15000</v>
      </c>
      <c r="J63" s="885"/>
      <c r="K63" s="885"/>
      <c r="L63" s="885"/>
      <c r="M63" s="885"/>
      <c r="N63" s="850"/>
    </row>
    <row r="64" spans="1:14" ht="34.5" x14ac:dyDescent="0.25">
      <c r="A64" s="882">
        <v>44</v>
      </c>
      <c r="B64" s="919" t="s">
        <v>1013</v>
      </c>
      <c r="C64" s="850" t="s">
        <v>467</v>
      </c>
      <c r="D64" s="850" t="s">
        <v>1014</v>
      </c>
      <c r="E64" s="850" t="s">
        <v>496</v>
      </c>
      <c r="F64" s="911" t="s">
        <v>543</v>
      </c>
      <c r="G64" s="909"/>
      <c r="H64" s="910">
        <v>900</v>
      </c>
      <c r="I64" s="910">
        <v>900</v>
      </c>
      <c r="J64" s="885"/>
      <c r="K64" s="885"/>
      <c r="L64" s="885"/>
      <c r="M64" s="885"/>
      <c r="N64" s="850"/>
    </row>
    <row r="65" spans="1:14" ht="34.5" x14ac:dyDescent="0.25">
      <c r="A65" s="882">
        <v>45</v>
      </c>
      <c r="B65" s="919" t="s">
        <v>1015</v>
      </c>
      <c r="C65" s="850" t="s">
        <v>467</v>
      </c>
      <c r="D65" s="850" t="s">
        <v>1014</v>
      </c>
      <c r="E65" s="850" t="s">
        <v>496</v>
      </c>
      <c r="F65" s="911" t="s">
        <v>543</v>
      </c>
      <c r="G65" s="909"/>
      <c r="H65" s="910">
        <v>900</v>
      </c>
      <c r="I65" s="910">
        <v>900</v>
      </c>
      <c r="J65" s="885"/>
      <c r="K65" s="885"/>
      <c r="L65" s="885"/>
      <c r="M65" s="885"/>
      <c r="N65" s="850"/>
    </row>
    <row r="66" spans="1:14" ht="22.5" x14ac:dyDescent="0.25">
      <c r="A66" s="882">
        <v>46</v>
      </c>
      <c r="B66" s="916" t="s">
        <v>466</v>
      </c>
      <c r="C66" s="785" t="s">
        <v>467</v>
      </c>
      <c r="D66" s="849" t="s">
        <v>503</v>
      </c>
      <c r="E66" s="900" t="s">
        <v>504</v>
      </c>
      <c r="F66" s="883"/>
      <c r="G66" s="883"/>
      <c r="H66" s="901">
        <v>400</v>
      </c>
      <c r="I66" s="901">
        <v>400</v>
      </c>
      <c r="J66" s="885"/>
      <c r="K66" s="885"/>
      <c r="L66" s="885"/>
      <c r="M66" s="885"/>
      <c r="N66" s="850"/>
    </row>
    <row r="67" spans="1:14" ht="45.75" x14ac:dyDescent="0.25">
      <c r="A67" s="882">
        <v>47</v>
      </c>
      <c r="B67" s="916" t="s">
        <v>466</v>
      </c>
      <c r="C67" s="785" t="s">
        <v>467</v>
      </c>
      <c r="D67" s="849" t="s">
        <v>503</v>
      </c>
      <c r="E67" s="849" t="s">
        <v>505</v>
      </c>
      <c r="F67" s="883"/>
      <c r="G67" s="883"/>
      <c r="H67" s="901">
        <v>80</v>
      </c>
      <c r="I67" s="901">
        <v>80</v>
      </c>
      <c r="J67" s="885"/>
      <c r="K67" s="885"/>
      <c r="L67" s="885"/>
      <c r="M67" s="885"/>
      <c r="N67" s="850"/>
    </row>
    <row r="68" spans="1:14" ht="22.5" x14ac:dyDescent="0.25">
      <c r="A68" s="882">
        <v>48</v>
      </c>
      <c r="B68" s="916" t="s">
        <v>466</v>
      </c>
      <c r="C68" s="785" t="s">
        <v>467</v>
      </c>
      <c r="D68" s="849" t="s">
        <v>503</v>
      </c>
      <c r="E68" s="900" t="s">
        <v>506</v>
      </c>
      <c r="F68" s="883"/>
      <c r="G68" s="883"/>
      <c r="H68" s="901">
        <v>200</v>
      </c>
      <c r="I68" s="901">
        <v>200</v>
      </c>
      <c r="J68" s="885"/>
      <c r="K68" s="885"/>
      <c r="L68" s="885"/>
      <c r="M68" s="885"/>
      <c r="N68" s="850"/>
    </row>
    <row r="69" spans="1:14" ht="90.75" x14ac:dyDescent="0.25">
      <c r="A69" s="882">
        <v>49</v>
      </c>
      <c r="B69" s="916" t="s">
        <v>466</v>
      </c>
      <c r="C69" s="785" t="s">
        <v>467</v>
      </c>
      <c r="D69" s="849" t="s">
        <v>503</v>
      </c>
      <c r="E69" s="849" t="s">
        <v>507</v>
      </c>
      <c r="F69" s="883"/>
      <c r="G69" s="883"/>
      <c r="H69" s="901">
        <v>5000</v>
      </c>
      <c r="I69" s="901">
        <v>5000</v>
      </c>
      <c r="J69" s="885"/>
      <c r="K69" s="885"/>
      <c r="L69" s="885"/>
      <c r="M69" s="885"/>
      <c r="N69" s="850"/>
    </row>
    <row r="70" spans="1:14" ht="45.75" x14ac:dyDescent="0.25">
      <c r="A70" s="882">
        <v>50</v>
      </c>
      <c r="B70" s="916" t="s">
        <v>466</v>
      </c>
      <c r="C70" s="785" t="s">
        <v>467</v>
      </c>
      <c r="D70" s="849" t="s">
        <v>503</v>
      </c>
      <c r="E70" s="849" t="s">
        <v>508</v>
      </c>
      <c r="F70" s="883"/>
      <c r="G70" s="883"/>
      <c r="H70" s="901">
        <v>250</v>
      </c>
      <c r="I70" s="901">
        <v>250</v>
      </c>
      <c r="J70" s="885"/>
      <c r="K70" s="885"/>
      <c r="L70" s="885"/>
      <c r="M70" s="885"/>
      <c r="N70" s="850" t="s">
        <v>509</v>
      </c>
    </row>
    <row r="71" spans="1:14" ht="22.5" x14ac:dyDescent="0.25">
      <c r="A71" s="882">
        <v>51</v>
      </c>
      <c r="B71" s="916" t="s">
        <v>466</v>
      </c>
      <c r="C71" s="785" t="s">
        <v>467</v>
      </c>
      <c r="D71" s="849" t="s">
        <v>503</v>
      </c>
      <c r="E71" s="900" t="s">
        <v>510</v>
      </c>
      <c r="F71" s="883"/>
      <c r="G71" s="883"/>
      <c r="H71" s="901">
        <v>1500</v>
      </c>
      <c r="I71" s="901">
        <v>1500</v>
      </c>
      <c r="J71" s="885"/>
      <c r="K71" s="885"/>
      <c r="L71" s="885"/>
      <c r="M71" s="885"/>
      <c r="N71" s="850"/>
    </row>
    <row r="72" spans="1:14" ht="23.25" x14ac:dyDescent="0.25">
      <c r="A72" s="882">
        <v>52</v>
      </c>
      <c r="B72" s="916" t="s">
        <v>474</v>
      </c>
      <c r="C72" s="849" t="s">
        <v>511</v>
      </c>
      <c r="D72" s="849" t="s">
        <v>503</v>
      </c>
      <c r="E72" s="900" t="s">
        <v>512</v>
      </c>
      <c r="F72" s="883"/>
      <c r="G72" s="883"/>
      <c r="H72" s="901">
        <v>3000</v>
      </c>
      <c r="I72" s="901">
        <v>3000</v>
      </c>
      <c r="J72" s="885"/>
      <c r="K72" s="885"/>
      <c r="L72" s="885"/>
      <c r="M72" s="885"/>
      <c r="N72" s="850"/>
    </row>
    <row r="73" spans="1:14" ht="23.25" x14ac:dyDescent="0.25">
      <c r="A73" s="882">
        <v>53</v>
      </c>
      <c r="B73" s="916" t="s">
        <v>474</v>
      </c>
      <c r="C73" s="849" t="s">
        <v>511</v>
      </c>
      <c r="D73" s="849" t="s">
        <v>503</v>
      </c>
      <c r="E73" s="900" t="s">
        <v>504</v>
      </c>
      <c r="F73" s="883"/>
      <c r="G73" s="883"/>
      <c r="H73" s="901">
        <v>400</v>
      </c>
      <c r="I73" s="901">
        <v>400</v>
      </c>
      <c r="J73" s="885"/>
      <c r="K73" s="885"/>
      <c r="L73" s="885"/>
      <c r="M73" s="885"/>
      <c r="N73" s="850"/>
    </row>
    <row r="74" spans="1:14" ht="45.75" x14ac:dyDescent="0.25">
      <c r="A74" s="882">
        <v>54</v>
      </c>
      <c r="B74" s="916" t="s">
        <v>474</v>
      </c>
      <c r="C74" s="849" t="s">
        <v>511</v>
      </c>
      <c r="D74" s="849" t="s">
        <v>503</v>
      </c>
      <c r="E74" s="849" t="s">
        <v>505</v>
      </c>
      <c r="F74" s="883"/>
      <c r="G74" s="883"/>
      <c r="H74" s="901">
        <v>80</v>
      </c>
      <c r="I74" s="901">
        <v>80</v>
      </c>
      <c r="J74" s="885"/>
      <c r="K74" s="885"/>
      <c r="L74" s="885"/>
      <c r="M74" s="885"/>
      <c r="N74" s="850"/>
    </row>
    <row r="75" spans="1:14" ht="23.25" x14ac:dyDescent="0.25">
      <c r="A75" s="882">
        <v>55</v>
      </c>
      <c r="B75" s="916" t="s">
        <v>474</v>
      </c>
      <c r="C75" s="849" t="s">
        <v>511</v>
      </c>
      <c r="D75" s="849" t="s">
        <v>503</v>
      </c>
      <c r="E75" s="900" t="s">
        <v>506</v>
      </c>
      <c r="F75" s="883"/>
      <c r="G75" s="883"/>
      <c r="H75" s="901">
        <v>200</v>
      </c>
      <c r="I75" s="901">
        <v>200</v>
      </c>
      <c r="J75" s="885"/>
      <c r="K75" s="885"/>
      <c r="L75" s="885"/>
      <c r="M75" s="885"/>
      <c r="N75" s="850"/>
    </row>
    <row r="76" spans="1:14" ht="34.5" x14ac:dyDescent="0.25">
      <c r="A76" s="882">
        <v>56</v>
      </c>
      <c r="B76" s="916" t="s">
        <v>501</v>
      </c>
      <c r="C76" s="849" t="s">
        <v>498</v>
      </c>
      <c r="D76" s="849" t="s">
        <v>503</v>
      </c>
      <c r="E76" s="900" t="s">
        <v>513</v>
      </c>
      <c r="F76" s="883"/>
      <c r="G76" s="883"/>
      <c r="H76" s="901">
        <v>200</v>
      </c>
      <c r="I76" s="901">
        <v>200</v>
      </c>
      <c r="J76" s="885"/>
      <c r="K76" s="885"/>
      <c r="L76" s="885"/>
      <c r="M76" s="885"/>
      <c r="N76" s="850"/>
    </row>
    <row r="77" spans="1:14" ht="45.75" x14ac:dyDescent="0.25">
      <c r="A77" s="882">
        <v>57</v>
      </c>
      <c r="B77" s="916" t="s">
        <v>501</v>
      </c>
      <c r="C77" s="849" t="s">
        <v>498</v>
      </c>
      <c r="D77" s="849" t="s">
        <v>503</v>
      </c>
      <c r="E77" s="849" t="s">
        <v>514</v>
      </c>
      <c r="F77" s="883"/>
      <c r="G77" s="883"/>
      <c r="H77" s="901">
        <v>40</v>
      </c>
      <c r="I77" s="901">
        <v>40</v>
      </c>
      <c r="J77" s="885"/>
      <c r="K77" s="885"/>
      <c r="L77" s="885"/>
      <c r="M77" s="885"/>
      <c r="N77" s="850"/>
    </row>
    <row r="78" spans="1:14" ht="34.5" x14ac:dyDescent="0.25">
      <c r="A78" s="882">
        <v>58</v>
      </c>
      <c r="B78" s="916" t="s">
        <v>501</v>
      </c>
      <c r="C78" s="849" t="s">
        <v>498</v>
      </c>
      <c r="D78" s="849" t="s">
        <v>503</v>
      </c>
      <c r="E78" s="900" t="s">
        <v>506</v>
      </c>
      <c r="F78" s="883"/>
      <c r="G78" s="883"/>
      <c r="H78" s="901">
        <v>200</v>
      </c>
      <c r="I78" s="901">
        <v>200</v>
      </c>
      <c r="J78" s="885"/>
      <c r="K78" s="885"/>
      <c r="L78" s="885"/>
      <c r="M78" s="885"/>
      <c r="N78" s="850"/>
    </row>
    <row r="79" spans="1:14" ht="45.75" x14ac:dyDescent="0.25">
      <c r="A79" s="882">
        <v>59</v>
      </c>
      <c r="B79" s="916" t="s">
        <v>501</v>
      </c>
      <c r="C79" s="849" t="s">
        <v>498</v>
      </c>
      <c r="D79" s="849" t="s">
        <v>503</v>
      </c>
      <c r="E79" s="849" t="s">
        <v>515</v>
      </c>
      <c r="F79" s="883"/>
      <c r="G79" s="883"/>
      <c r="H79" s="901">
        <v>250</v>
      </c>
      <c r="I79" s="901">
        <v>250</v>
      </c>
      <c r="J79" s="885"/>
      <c r="K79" s="885"/>
      <c r="L79" s="885"/>
      <c r="M79" s="885"/>
      <c r="N79" s="850"/>
    </row>
    <row r="80" spans="1:14" ht="45.75" x14ac:dyDescent="0.25">
      <c r="A80" s="882">
        <v>60</v>
      </c>
      <c r="B80" s="916" t="s">
        <v>501</v>
      </c>
      <c r="C80" s="849" t="s">
        <v>498</v>
      </c>
      <c r="D80" s="849" t="s">
        <v>503</v>
      </c>
      <c r="E80" s="849" t="s">
        <v>516</v>
      </c>
      <c r="F80" s="883"/>
      <c r="G80" s="883"/>
      <c r="H80" s="901">
        <v>250</v>
      </c>
      <c r="I80" s="901">
        <v>250</v>
      </c>
      <c r="J80" s="885"/>
      <c r="K80" s="885"/>
      <c r="L80" s="885"/>
      <c r="M80" s="885"/>
      <c r="N80" s="850"/>
    </row>
    <row r="81" spans="1:15" ht="34.5" x14ac:dyDescent="0.25">
      <c r="A81" s="882">
        <v>61</v>
      </c>
      <c r="B81" s="916" t="s">
        <v>497</v>
      </c>
      <c r="C81" s="849" t="s">
        <v>498</v>
      </c>
      <c r="D81" s="849" t="s">
        <v>503</v>
      </c>
      <c r="E81" s="900" t="s">
        <v>513</v>
      </c>
      <c r="F81" s="883"/>
      <c r="G81" s="883"/>
      <c r="H81" s="901">
        <v>200</v>
      </c>
      <c r="I81" s="901">
        <v>200</v>
      </c>
      <c r="J81" s="885"/>
      <c r="K81" s="885"/>
      <c r="L81" s="885"/>
      <c r="M81" s="885"/>
      <c r="N81" s="850"/>
    </row>
    <row r="82" spans="1:15" ht="45.75" x14ac:dyDescent="0.25">
      <c r="A82" s="882">
        <v>62</v>
      </c>
      <c r="B82" s="916" t="s">
        <v>497</v>
      </c>
      <c r="C82" s="849" t="s">
        <v>498</v>
      </c>
      <c r="D82" s="849" t="s">
        <v>503</v>
      </c>
      <c r="E82" s="849" t="s">
        <v>514</v>
      </c>
      <c r="F82" s="883"/>
      <c r="G82" s="883"/>
      <c r="H82" s="901">
        <v>40</v>
      </c>
      <c r="I82" s="901">
        <v>40</v>
      </c>
      <c r="J82" s="885"/>
      <c r="K82" s="885"/>
      <c r="L82" s="885"/>
      <c r="M82" s="885"/>
      <c r="N82" s="850"/>
    </row>
    <row r="83" spans="1:15" ht="34.5" x14ac:dyDescent="0.25">
      <c r="A83" s="882">
        <v>63</v>
      </c>
      <c r="B83" s="916" t="s">
        <v>497</v>
      </c>
      <c r="C83" s="849" t="s">
        <v>498</v>
      </c>
      <c r="D83" s="849" t="s">
        <v>503</v>
      </c>
      <c r="E83" s="900" t="s">
        <v>506</v>
      </c>
      <c r="F83" s="883"/>
      <c r="G83" s="883"/>
      <c r="H83" s="901">
        <v>200</v>
      </c>
      <c r="I83" s="901">
        <v>200</v>
      </c>
      <c r="J83" s="885"/>
      <c r="K83" s="885"/>
      <c r="L83" s="885"/>
      <c r="M83" s="885"/>
      <c r="N83" s="850"/>
    </row>
    <row r="84" spans="1:15" ht="23.25" x14ac:dyDescent="0.25">
      <c r="A84" s="882">
        <v>64</v>
      </c>
      <c r="B84" s="916" t="s">
        <v>474</v>
      </c>
      <c r="C84" s="849" t="s">
        <v>511</v>
      </c>
      <c r="D84" s="850" t="s">
        <v>517</v>
      </c>
      <c r="E84" s="912" t="s">
        <v>518</v>
      </c>
      <c r="F84" s="883"/>
      <c r="G84" s="883"/>
      <c r="H84" s="901"/>
      <c r="I84" s="901"/>
      <c r="J84" s="885"/>
      <c r="K84" s="885"/>
      <c r="L84" s="885"/>
      <c r="M84" s="885"/>
      <c r="N84" s="850" t="s">
        <v>519</v>
      </c>
    </row>
    <row r="85" spans="1:15" ht="23.25" x14ac:dyDescent="0.25">
      <c r="A85" s="882">
        <v>65</v>
      </c>
      <c r="B85" s="916" t="s">
        <v>495</v>
      </c>
      <c r="C85" s="849" t="s">
        <v>452</v>
      </c>
      <c r="D85" s="850" t="s">
        <v>517</v>
      </c>
      <c r="E85" s="912" t="s">
        <v>520</v>
      </c>
      <c r="F85" s="883"/>
      <c r="G85" s="883"/>
      <c r="H85" s="901"/>
      <c r="I85" s="901"/>
      <c r="J85" s="885"/>
      <c r="K85" s="885"/>
      <c r="L85" s="885"/>
      <c r="M85" s="885"/>
      <c r="N85" s="850" t="s">
        <v>521</v>
      </c>
    </row>
    <row r="86" spans="1:15" ht="23.25" x14ac:dyDescent="0.25">
      <c r="A86" s="882">
        <v>66</v>
      </c>
      <c r="B86" s="916" t="s">
        <v>479</v>
      </c>
      <c r="C86" s="849" t="s">
        <v>452</v>
      </c>
      <c r="D86" s="850" t="s">
        <v>517</v>
      </c>
      <c r="E86" s="912" t="s">
        <v>518</v>
      </c>
      <c r="F86" s="883"/>
      <c r="G86" s="883"/>
      <c r="H86" s="901">
        <v>15000</v>
      </c>
      <c r="I86" s="901">
        <v>15000</v>
      </c>
      <c r="J86" s="892"/>
      <c r="K86" s="892"/>
      <c r="L86" s="892"/>
      <c r="M86" s="892"/>
      <c r="N86" s="859"/>
    </row>
    <row r="87" spans="1:15" ht="22.5" x14ac:dyDescent="0.25">
      <c r="A87" s="882">
        <v>67</v>
      </c>
      <c r="B87" s="916" t="s">
        <v>473</v>
      </c>
      <c r="C87" s="849" t="s">
        <v>467</v>
      </c>
      <c r="D87" s="850" t="s">
        <v>517</v>
      </c>
      <c r="E87" s="900" t="s">
        <v>522</v>
      </c>
      <c r="F87" s="883"/>
      <c r="G87" s="883"/>
      <c r="H87" s="901">
        <v>15000</v>
      </c>
      <c r="I87" s="901">
        <v>15000</v>
      </c>
      <c r="J87" s="892"/>
      <c r="K87" s="892"/>
      <c r="L87" s="892"/>
      <c r="M87" s="892"/>
      <c r="N87" s="859"/>
      <c r="O87" s="787"/>
    </row>
    <row r="88" spans="1:15" ht="22.5" x14ac:dyDescent="0.25">
      <c r="A88" s="882">
        <v>68</v>
      </c>
      <c r="B88" s="916" t="s">
        <v>466</v>
      </c>
      <c r="C88" s="785" t="s">
        <v>467</v>
      </c>
      <c r="D88" s="850" t="s">
        <v>1017</v>
      </c>
      <c r="E88" s="900" t="s">
        <v>1018</v>
      </c>
      <c r="F88" s="883"/>
      <c r="G88" s="883"/>
      <c r="H88" s="901">
        <v>2000</v>
      </c>
      <c r="I88" s="901">
        <v>2000</v>
      </c>
      <c r="J88" s="892"/>
      <c r="K88" s="892"/>
      <c r="L88" s="892"/>
      <c r="M88" s="892"/>
      <c r="N88" s="859"/>
      <c r="O88" s="787"/>
    </row>
    <row r="89" spans="1:15" ht="22.5" x14ac:dyDescent="0.25">
      <c r="A89" s="882">
        <v>69</v>
      </c>
      <c r="B89" s="916" t="s">
        <v>466</v>
      </c>
      <c r="C89" s="785" t="s">
        <v>467</v>
      </c>
      <c r="D89" s="850" t="s">
        <v>1143</v>
      </c>
      <c r="E89" s="900" t="s">
        <v>1144</v>
      </c>
      <c r="F89" s="883"/>
      <c r="G89" s="883"/>
      <c r="H89" s="901">
        <v>2000</v>
      </c>
      <c r="I89" s="901">
        <v>2000</v>
      </c>
      <c r="J89" s="892"/>
      <c r="K89" s="892"/>
      <c r="L89" s="892"/>
      <c r="M89" s="892"/>
      <c r="N89" s="859"/>
      <c r="O89" s="787"/>
    </row>
    <row r="90" spans="1:15" x14ac:dyDescent="0.25">
      <c r="A90" s="905"/>
      <c r="B90" s="827"/>
      <c r="C90" s="826"/>
      <c r="D90" s="827"/>
      <c r="E90" s="827"/>
      <c r="F90" s="827"/>
      <c r="I90" s="913">
        <f>SUM(I20:I89)</f>
        <v>270120</v>
      </c>
      <c r="J90" s="906"/>
      <c r="K90" s="906"/>
      <c r="L90" s="906"/>
      <c r="M90" s="827"/>
      <c r="N90" s="826"/>
    </row>
  </sheetData>
  <mergeCells count="24">
    <mergeCell ref="N18:N19"/>
    <mergeCell ref="B13:E13"/>
    <mergeCell ref="B14:E14"/>
    <mergeCell ref="B15:E15"/>
    <mergeCell ref="H18:H19"/>
    <mergeCell ref="I18:I19"/>
    <mergeCell ref="G18:G19"/>
    <mergeCell ref="F18:F19"/>
    <mergeCell ref="J18:M18"/>
    <mergeCell ref="B8:E8"/>
    <mergeCell ref="B9:E9"/>
    <mergeCell ref="B10:E10"/>
    <mergeCell ref="B11:E11"/>
    <mergeCell ref="B12:E12"/>
    <mergeCell ref="B3:E3"/>
    <mergeCell ref="B4:E4"/>
    <mergeCell ref="B5:E5"/>
    <mergeCell ref="B6:E6"/>
    <mergeCell ref="B7:E7"/>
    <mergeCell ref="A18:A19"/>
    <mergeCell ref="B18:B19"/>
    <mergeCell ref="C18:C19"/>
    <mergeCell ref="D18:D19"/>
    <mergeCell ref="E18:E19"/>
  </mergeCells>
  <pageMargins left="0.70866141732283472" right="0.70866141732283472" top="0.74803149606299213" bottom="0.74803149606299213"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Template/>
  <TotalTime>27</TotalTime>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2</vt:i4>
      </vt:variant>
    </vt:vector>
  </HeadingPairs>
  <TitlesOfParts>
    <vt:vector size="19" baseType="lpstr">
      <vt:lpstr>riepilogo</vt:lpstr>
      <vt:lpstr>Interventi strutturali</vt:lpstr>
      <vt:lpstr>INFORMATICA</vt:lpstr>
      <vt:lpstr>Strutt.Laboratorio</vt:lpstr>
      <vt:lpstr>Strutt. RAD. NTO</vt:lpstr>
      <vt:lpstr>Strtt. RAD. CA</vt:lpstr>
      <vt:lpstr>Strutt. Anat. Pat. </vt:lpstr>
      <vt:lpstr>Strutt. SIMT.</vt:lpstr>
      <vt:lpstr>Distr. AL VAL CAS AC OV </vt:lpstr>
      <vt:lpstr>Distr. NO TO </vt:lpstr>
      <vt:lpstr>EMERGENZA </vt:lpstr>
      <vt:lpstr>CHIRURGICO </vt:lpstr>
      <vt:lpstr>MEDICO </vt:lpstr>
      <vt:lpstr>MAT.INFANTILE</vt:lpstr>
      <vt:lpstr>RIABILITAZIONE</vt:lpstr>
      <vt:lpstr>DIPENDENZE</vt:lpstr>
      <vt:lpstr>PREVENZIONE </vt:lpstr>
      <vt:lpstr>'Interventi strutturali'!Area_stampa</vt:lpstr>
      <vt:lpstr>riepilogo!Area_stampa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farag</dc:creator>
  <dc:description/>
  <cp:lastModifiedBy>Simona Marocco</cp:lastModifiedBy>
  <cp:revision>4</cp:revision>
  <cp:lastPrinted>2022-01-13T14:04:15Z</cp:lastPrinted>
  <dcterms:created xsi:type="dcterms:W3CDTF">2019-12-03T15:34:06Z</dcterms:created>
  <dcterms:modified xsi:type="dcterms:W3CDTF">2022-01-13T14:04:44Z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